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420"/>
  </bookViews>
  <sheets>
    <sheet name="排名" sheetId="1" r:id="rId1"/>
  </sheets>
  <definedNames>
    <definedName name="_xlnm._FilterDatabase" localSheetId="0" hidden="1">排名!$A$2:$V$184</definedName>
    <definedName name="_xlnm.Print_Titles" localSheetId="0">排名!$2:$2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<sst xmlns="http://schemas.openxmlformats.org/spreadsheetml/2006/main" count="281" uniqueCount="230">
  <si>
    <t>法学院2023级本科生（含元培）专业必修课成绩排名</t>
  </si>
  <si>
    <t>名次</t>
  </si>
  <si>
    <t>学号</t>
  </si>
  <si>
    <t>宪法
3</t>
  </si>
  <si>
    <t>民总
3</t>
  </si>
  <si>
    <t>法理
4</t>
  </si>
  <si>
    <t>债权
4</t>
  </si>
  <si>
    <t>中法史
3</t>
  </si>
  <si>
    <t>刑总
4</t>
  </si>
  <si>
    <t>民诉
4</t>
  </si>
  <si>
    <t>刑分
4</t>
  </si>
  <si>
    <t>物权
2</t>
  </si>
  <si>
    <t>刑诉
4</t>
  </si>
  <si>
    <t>行政法
4</t>
  </si>
  <si>
    <t>国私
2</t>
  </si>
  <si>
    <t>经济
3</t>
  </si>
  <si>
    <t>国公
4</t>
  </si>
  <si>
    <t>商总
2</t>
  </si>
  <si>
    <t>国经
3</t>
  </si>
  <si>
    <t>知产
3</t>
  </si>
  <si>
    <t>加权
平均分</t>
  </si>
  <si>
    <t>1</t>
  </si>
  <si>
    <t>2300016828</t>
  </si>
  <si>
    <t>2</t>
  </si>
  <si>
    <t>2300016333</t>
  </si>
  <si>
    <t>2300016225</t>
  </si>
  <si>
    <t>元培</t>
  </si>
  <si>
    <t>2300017410</t>
  </si>
  <si>
    <t>5</t>
  </si>
  <si>
    <t>2300016317</t>
  </si>
  <si>
    <t>2300016959</t>
  </si>
  <si>
    <t>7</t>
  </si>
  <si>
    <t>2300016293</t>
  </si>
  <si>
    <t>2300017426</t>
  </si>
  <si>
    <t>2300017471</t>
  </si>
  <si>
    <t>W</t>
  </si>
  <si>
    <t>8</t>
  </si>
  <si>
    <t>2300016279</t>
  </si>
  <si>
    <t>2300016246</t>
  </si>
  <si>
    <t>11</t>
  </si>
  <si>
    <t>2300016319</t>
  </si>
  <si>
    <t>2300016203</t>
  </si>
  <si>
    <t>13</t>
  </si>
  <si>
    <t>2300016300</t>
  </si>
  <si>
    <t>15</t>
  </si>
  <si>
    <t>2300016305</t>
  </si>
  <si>
    <t>2300016961</t>
  </si>
  <si>
    <t>2300016249</t>
  </si>
  <si>
    <t>19</t>
  </si>
  <si>
    <t>2300016318</t>
  </si>
  <si>
    <t>出访</t>
  </si>
  <si>
    <t>2300017429</t>
  </si>
  <si>
    <t>2300016220</t>
  </si>
  <si>
    <t>2300017440</t>
  </si>
  <si>
    <t>93</t>
  </si>
  <si>
    <t>23</t>
  </si>
  <si>
    <t>25</t>
  </si>
  <si>
    <t>2300016311</t>
  </si>
  <si>
    <t>26</t>
  </si>
  <si>
    <t>2300016286</t>
  </si>
  <si>
    <t>2200017421</t>
  </si>
  <si>
    <t>缓考</t>
  </si>
  <si>
    <t>2300017469</t>
  </si>
  <si>
    <t>2300017427</t>
  </si>
  <si>
    <t>2300017478</t>
  </si>
  <si>
    <t xml:space="preserve">   </t>
  </si>
  <si>
    <t>27</t>
  </si>
  <si>
    <t>2300017462</t>
  </si>
  <si>
    <t>2300016262</t>
  </si>
  <si>
    <t>29</t>
  </si>
  <si>
    <t>2300016313</t>
  </si>
  <si>
    <t>30</t>
  </si>
  <si>
    <t>2300016321</t>
  </si>
  <si>
    <t>2300016302</t>
  </si>
  <si>
    <t>31</t>
  </si>
  <si>
    <t>2300016307</t>
  </si>
  <si>
    <t>2300016221</t>
  </si>
  <si>
    <t>2300017438</t>
  </si>
  <si>
    <t>34</t>
  </si>
  <si>
    <t>2300016315</t>
  </si>
  <si>
    <t>2300016290</t>
  </si>
  <si>
    <t>2300016927</t>
  </si>
  <si>
    <t>37</t>
  </si>
  <si>
    <t>2300016284</t>
  </si>
  <si>
    <t>2300016263</t>
  </si>
  <si>
    <t>39</t>
  </si>
  <si>
    <t>2300016328</t>
  </si>
  <si>
    <t>2300017435</t>
  </si>
  <si>
    <t>89.5</t>
  </si>
  <si>
    <t>2300017461</t>
  </si>
  <si>
    <t>2300016269</t>
  </si>
  <si>
    <t>2300016289</t>
  </si>
  <si>
    <t>42</t>
  </si>
  <si>
    <t>43</t>
  </si>
  <si>
    <t>2300016320</t>
  </si>
  <si>
    <t>44</t>
  </si>
  <si>
    <t>2300016312</t>
  </si>
  <si>
    <t>2300017445</t>
  </si>
  <si>
    <t>45</t>
  </si>
  <si>
    <t>2300016218</t>
  </si>
  <si>
    <t>46</t>
  </si>
  <si>
    <t>47</t>
  </si>
  <si>
    <t>2300016222</t>
  </si>
  <si>
    <t>2300017464</t>
  </si>
  <si>
    <t>49</t>
  </si>
  <si>
    <t>2300016204</t>
  </si>
  <si>
    <t>2300016251</t>
  </si>
  <si>
    <t>2300017756</t>
  </si>
  <si>
    <t>52</t>
  </si>
  <si>
    <t>53</t>
  </si>
  <si>
    <t>54</t>
  </si>
  <si>
    <t>2300016241</t>
  </si>
  <si>
    <t>55</t>
  </si>
  <si>
    <t>2300016330</t>
  </si>
  <si>
    <t>56</t>
  </si>
  <si>
    <t>2300016336</t>
  </si>
  <si>
    <t>57</t>
  </si>
  <si>
    <t>2300016213</t>
  </si>
  <si>
    <t>2300016248</t>
  </si>
  <si>
    <t>2300017841</t>
  </si>
  <si>
    <t>2300016273</t>
  </si>
  <si>
    <t>62</t>
  </si>
  <si>
    <t>63</t>
  </si>
  <si>
    <t>2300016326</t>
  </si>
  <si>
    <t>65</t>
  </si>
  <si>
    <t>66</t>
  </si>
  <si>
    <t>2300016206</t>
  </si>
  <si>
    <t>67</t>
  </si>
  <si>
    <t>2300016324</t>
  </si>
  <si>
    <t>2300016274</t>
  </si>
  <si>
    <t>2300016826</t>
  </si>
  <si>
    <t>2300017456</t>
  </si>
  <si>
    <t>2300016211</t>
  </si>
  <si>
    <t>2300016210</t>
  </si>
  <si>
    <t>72</t>
  </si>
  <si>
    <t>2300017827</t>
  </si>
  <si>
    <t>2300016226</t>
  </si>
  <si>
    <t>73</t>
  </si>
  <si>
    <t>2300016310</t>
  </si>
  <si>
    <t>75</t>
  </si>
  <si>
    <t>2300016235</t>
  </si>
  <si>
    <t>76</t>
  </si>
  <si>
    <t>2300016329</t>
  </si>
  <si>
    <t>2300017413</t>
  </si>
  <si>
    <t>77</t>
  </si>
  <si>
    <t>78</t>
  </si>
  <si>
    <t>79</t>
  </si>
  <si>
    <t>80</t>
  </si>
  <si>
    <t>2300016295</t>
  </si>
  <si>
    <t>81</t>
  </si>
  <si>
    <t>2300016267</t>
  </si>
  <si>
    <t>82</t>
  </si>
  <si>
    <t>2300016258</t>
  </si>
  <si>
    <t>83</t>
  </si>
  <si>
    <t>2300016304</t>
  </si>
  <si>
    <t>84</t>
  </si>
  <si>
    <t>85</t>
  </si>
  <si>
    <t>2300016301</t>
  </si>
  <si>
    <t>2300017472</t>
  </si>
  <si>
    <t>86</t>
  </si>
  <si>
    <t>2300016308</t>
  </si>
  <si>
    <t>87</t>
  </si>
  <si>
    <t>2300016322</t>
  </si>
  <si>
    <t>88</t>
  </si>
  <si>
    <t>2300016261</t>
  </si>
  <si>
    <t>2300016214</t>
  </si>
  <si>
    <t>89</t>
  </si>
  <si>
    <t>91</t>
  </si>
  <si>
    <t>2300016208</t>
  </si>
  <si>
    <t>2300017731</t>
  </si>
  <si>
    <t>2300016955</t>
  </si>
  <si>
    <t>94</t>
  </si>
  <si>
    <t>2300016223</t>
  </si>
  <si>
    <t>96</t>
  </si>
  <si>
    <t>2300017470</t>
  </si>
  <si>
    <t>2300017446</t>
  </si>
  <si>
    <t>97</t>
  </si>
  <si>
    <t>2300016264</t>
  </si>
  <si>
    <t>98</t>
  </si>
  <si>
    <t>2300016327</t>
  </si>
  <si>
    <t>99</t>
  </si>
  <si>
    <t>2300016285</t>
  </si>
  <si>
    <t>101</t>
  </si>
  <si>
    <t>102</t>
  </si>
  <si>
    <t>2300016292</t>
  </si>
  <si>
    <t>2300017468</t>
  </si>
  <si>
    <t>104</t>
  </si>
  <si>
    <t>2300016242</t>
  </si>
  <si>
    <t>105</t>
  </si>
  <si>
    <t>2300016299</t>
  </si>
  <si>
    <t>106</t>
  </si>
  <si>
    <t>2300016215</t>
  </si>
  <si>
    <t>107</t>
  </si>
  <si>
    <t>2300016256</t>
  </si>
  <si>
    <t>2300017450</t>
  </si>
  <si>
    <t>108</t>
  </si>
  <si>
    <t>109</t>
  </si>
  <si>
    <t>110</t>
  </si>
  <si>
    <t>2300016296</t>
  </si>
  <si>
    <t>111</t>
  </si>
  <si>
    <t>2300016297</t>
  </si>
  <si>
    <t>112</t>
  </si>
  <si>
    <t>2300016316</t>
  </si>
  <si>
    <t>113</t>
  </si>
  <si>
    <t>2300016238</t>
  </si>
  <si>
    <t>115</t>
  </si>
  <si>
    <t>2300016331</t>
  </si>
  <si>
    <t>117</t>
  </si>
  <si>
    <t>118</t>
  </si>
  <si>
    <t>2300016309</t>
  </si>
  <si>
    <t>2200017451</t>
  </si>
  <si>
    <t>79.5</t>
  </si>
  <si>
    <t>120</t>
  </si>
  <si>
    <t>2300016323</t>
  </si>
  <si>
    <t>121</t>
  </si>
  <si>
    <t>2300016237</t>
  </si>
  <si>
    <t>122</t>
  </si>
  <si>
    <t>2300017480</t>
  </si>
  <si>
    <t>2300017766</t>
  </si>
  <si>
    <t>123</t>
  </si>
  <si>
    <t>2300016306</t>
  </si>
  <si>
    <t>2100017772</t>
  </si>
  <si>
    <t>合格</t>
  </si>
  <si>
    <t>2300016236</t>
  </si>
  <si>
    <t>2300094607</t>
  </si>
  <si>
    <t>注：上表中出访、元培的学生参照往年政策参与专业必修课成绩排名</t>
  </si>
  <si>
    <t>以下同学因有专业必修课无百分制成绩或成绩不及格或未完成，所以不参与专业必修课成绩排名</t>
  </si>
  <si>
    <t>2300016325</t>
  </si>
  <si>
    <t>2200017448</t>
  </si>
  <si>
    <t>2200017465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</si>
</sst>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8"/>
      <name val="微软雅黑"/>
      <charset val="134"/>
    </font>
    <font>
      <sz val="10"/>
      <color rgb="FF3333FF"/>
      <name val="微软雅黑"/>
      <charset val="134"/>
    </font>
    <font>
      <sz val="10"/>
      <color theme="4" tint="-0.249977111117893"/>
      <name val="微软雅黑"/>
      <charset val="134"/>
    </font>
    <font>
      <sz val="10"/>
      <color theme="1"/>
      <name val="微软雅黑"/>
      <charset val="134"/>
    </font>
    <font>
      <sz val="9"/>
      <color rgb="FF0070C0"/>
      <name val="微软雅黑"/>
      <charset val="134"/>
    </font>
    <font>
      <sz val="9"/>
      <color theme="1"/>
      <name val="微软雅黑"/>
      <charset val="134"/>
    </font>
    <font>
      <b/>
      <sz val="11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indexed="8"/>
      <name val="微软雅黑"/>
      <charset val="134"/>
    </font>
    <font>
      <sz val="10"/>
      <color theme="9" tint="-0.249977111117893"/>
      <name val="微软雅黑"/>
      <charset val="134"/>
    </font>
    <font>
      <sz val="10"/>
      <name val="微软雅黑"/>
      <charset val="134"/>
    </font>
    <font>
      <sz val="10"/>
      <color rgb="FF0000FF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7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177" fontId="5" fillId="0" borderId="2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49" fontId="5" fillId="3" borderId="3" xfId="0" applyNumberFormat="1" applyFont="1" applyFill="1" applyBorder="1" applyAlignment="1">
      <alignment horizontal="left" vertical="center"/>
    </xf>
    <xf numFmtId="177" fontId="5" fillId="3" borderId="2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176" fontId="5" fillId="0" borderId="4" xfId="0" applyNumberFormat="1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left" vertical="center"/>
    </xf>
    <xf numFmtId="49" fontId="5" fillId="4" borderId="3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7" fontId="5" fillId="0" borderId="0" xfId="0" applyNumberFormat="1" applyFont="1" applyFill="1" applyBorder="1" applyAlignment="1">
      <alignment horizontal="left" vertical="center"/>
    </xf>
    <xf numFmtId="177" fontId="5" fillId="0" borderId="0" xfId="0" applyNumberFormat="1" applyFont="1" applyFill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colors>
    <mruColors>
      <color rgb="002CD21A"/>
      <color rgb="00CF2A1D"/>
      <color rgb="003333FF"/>
      <color rgb="00C8C0C5"/>
      <color rgb="00D2CCD0"/>
      <color rgb="00BBB1B7"/>
      <color rgb="00B2A8AE"/>
      <color rgb="009F939A"/>
      <color rgb="00DFDBC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6"/>
  <sheetViews>
    <sheetView tabSelected="1" zoomScale="90" zoomScaleNormal="90" workbookViewId="0">
      <pane ySplit="2" topLeftCell="A3" activePane="bottomLeft" state="frozen"/>
      <selection/>
      <selection pane="bottomLeft" activeCell="C2" sqref="C$1:S$1048576"/>
    </sheetView>
  </sheetViews>
  <sheetFormatPr defaultColWidth="8.79807692307692" defaultRowHeight="16.8"/>
  <cols>
    <col min="1" max="1" width="5" style="11" customWidth="1"/>
    <col min="2" max="2" width="14.6057692307692" style="12" customWidth="1"/>
    <col min="3" max="3" width="7.69230769230769" style="13" customWidth="1"/>
    <col min="4" max="5" width="7.69230769230769" style="11" customWidth="1"/>
    <col min="6" max="6" width="7.69230769230769" style="14" customWidth="1"/>
    <col min="7" max="8" width="7.69230769230769" style="11" customWidth="1"/>
    <col min="9" max="9" width="7.69230769230769" style="12" customWidth="1"/>
    <col min="10" max="10" width="7.69230769230769" style="13" customWidth="1"/>
    <col min="11" max="11" width="7.69230769230769" style="11" customWidth="1"/>
    <col min="12" max="16" width="7.69230769230769" style="14" customWidth="1"/>
    <col min="17" max="17" width="7.69230769230769" style="13" customWidth="1"/>
    <col min="18" max="19" width="7.69230769230769" style="14" customWidth="1"/>
    <col min="20" max="20" width="8.51923076923077" style="15" customWidth="1"/>
  </cols>
  <sheetData>
    <row r="1" s="1" customFormat="1" ht="26.25" customHeight="1" spans="1:2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</row>
    <row r="2" s="2" customFormat="1" ht="57" customHeight="1" spans="1:22">
      <c r="A2" s="18" t="s">
        <v>1</v>
      </c>
      <c r="B2" s="19" t="s">
        <v>2</v>
      </c>
      <c r="C2" s="20" t="s">
        <v>3</v>
      </c>
      <c r="D2" s="20" t="s">
        <v>4</v>
      </c>
      <c r="E2" s="20" t="s">
        <v>5</v>
      </c>
      <c r="F2" s="20" t="s">
        <v>6</v>
      </c>
      <c r="G2" s="20" t="s">
        <v>7</v>
      </c>
      <c r="H2" s="20" t="s">
        <v>8</v>
      </c>
      <c r="I2" s="21" t="s">
        <v>9</v>
      </c>
      <c r="J2" s="20" t="s">
        <v>10</v>
      </c>
      <c r="K2" s="20" t="s">
        <v>11</v>
      </c>
      <c r="L2" s="20" t="s">
        <v>12</v>
      </c>
      <c r="M2" s="20" t="s">
        <v>13</v>
      </c>
      <c r="N2" s="20" t="s">
        <v>14</v>
      </c>
      <c r="O2" s="20" t="s">
        <v>15</v>
      </c>
      <c r="P2" s="20" t="s">
        <v>16</v>
      </c>
      <c r="Q2" s="20" t="s">
        <v>17</v>
      </c>
      <c r="R2" s="20" t="s">
        <v>18</v>
      </c>
      <c r="S2" s="20" t="s">
        <v>19</v>
      </c>
      <c r="T2" s="22" t="s">
        <v>20</v>
      </c>
      <c r="U2" s="23"/>
    </row>
    <row r="3" s="3" customFormat="1" ht="20" customHeight="1" spans="1:22">
      <c r="A3" s="24" t="s">
        <v>21</v>
      </c>
      <c r="B3" s="25" t="s">
        <v>22</v>
      </c>
      <c r="C3" s="26">
        <v>90</v>
      </c>
      <c r="D3" s="25">
        <v>91</v>
      </c>
      <c r="E3" s="25">
        <v>94</v>
      </c>
      <c r="F3" s="25">
        <v>94</v>
      </c>
      <c r="G3" s="25">
        <v>95</v>
      </c>
      <c r="H3" s="25">
        <v>95</v>
      </c>
      <c r="I3" s="25">
        <v>98.5</v>
      </c>
      <c r="J3" s="25">
        <v>85</v>
      </c>
      <c r="K3" s="25">
        <v>91</v>
      </c>
      <c r="L3" s="25">
        <v>92</v>
      </c>
      <c r="M3" s="25">
        <v>93</v>
      </c>
      <c r="N3" s="25">
        <v>87</v>
      </c>
      <c r="O3" s="25">
        <v>99</v>
      </c>
      <c r="P3" s="25">
        <v>91</v>
      </c>
      <c r="Q3" s="25">
        <v>99</v>
      </c>
      <c r="R3" s="25">
        <v>91</v>
      </c>
      <c r="S3" s="25">
        <v>93</v>
      </c>
      <c r="T3" s="27">
        <f t="shared" ref="T3:T10" si="0">(C3*3+D3*3+E3*4+F3*4+G3*3+H3*4+I3*4+J3*4+K3*2+L3*4+M3*4+N3*2+O3*3+P3*4+Q3*2+R3*3+S3*3)/56</f>
        <v>92.875</v>
      </c>
      <c r="U3" s="5"/>
      <c r="V3" s="5"/>
    </row>
    <row r="4" s="4" customFormat="1" ht="20" customHeight="1" spans="1:22">
      <c r="A4" s="24" t="s">
        <v>23</v>
      </c>
      <c r="B4" s="25" t="s">
        <v>24</v>
      </c>
      <c r="C4" s="26">
        <v>91</v>
      </c>
      <c r="D4" s="25">
        <v>84</v>
      </c>
      <c r="E4" s="25">
        <v>95</v>
      </c>
      <c r="F4" s="25">
        <v>99</v>
      </c>
      <c r="G4" s="25">
        <v>90</v>
      </c>
      <c r="H4" s="25">
        <v>95</v>
      </c>
      <c r="I4" s="25">
        <v>97</v>
      </c>
      <c r="J4" s="25">
        <v>86</v>
      </c>
      <c r="K4" s="25">
        <v>92</v>
      </c>
      <c r="L4" s="25">
        <v>92</v>
      </c>
      <c r="M4" s="25">
        <v>89</v>
      </c>
      <c r="N4" s="25">
        <v>90</v>
      </c>
      <c r="O4" s="25">
        <v>92</v>
      </c>
      <c r="P4" s="25">
        <v>88</v>
      </c>
      <c r="Q4" s="25">
        <v>89</v>
      </c>
      <c r="R4" s="25">
        <v>90</v>
      </c>
      <c r="S4" s="25">
        <v>93</v>
      </c>
      <c r="T4" s="27">
        <f t="shared" si="0"/>
        <v>91.5357142857143</v>
      </c>
      <c r="U4" s="5"/>
      <c r="V4" s="5"/>
    </row>
    <row r="5" s="3" customFormat="1" ht="20" customHeight="1" spans="1:22">
      <c r="A5" s="28">
        <v>3</v>
      </c>
      <c r="B5" s="25" t="s">
        <v>25</v>
      </c>
      <c r="C5" s="26">
        <v>85</v>
      </c>
      <c r="D5" s="25">
        <v>88</v>
      </c>
      <c r="E5" s="25">
        <v>91</v>
      </c>
      <c r="F5" s="25">
        <v>96</v>
      </c>
      <c r="G5" s="25">
        <v>80</v>
      </c>
      <c r="H5" s="25">
        <v>99</v>
      </c>
      <c r="I5" s="25">
        <v>97</v>
      </c>
      <c r="J5" s="25">
        <v>90</v>
      </c>
      <c r="K5" s="25">
        <v>89</v>
      </c>
      <c r="L5" s="25">
        <v>91</v>
      </c>
      <c r="M5" s="25">
        <v>94</v>
      </c>
      <c r="N5" s="25">
        <v>90</v>
      </c>
      <c r="O5" s="25">
        <v>86</v>
      </c>
      <c r="P5" s="25">
        <v>88</v>
      </c>
      <c r="Q5" s="25">
        <v>99</v>
      </c>
      <c r="R5" s="25">
        <v>87</v>
      </c>
      <c r="S5" s="25">
        <v>98</v>
      </c>
      <c r="T5" s="27">
        <f t="shared" si="0"/>
        <v>91.2857142857143</v>
      </c>
      <c r="U5" s="6"/>
      <c r="V5" s="6"/>
    </row>
    <row r="6" s="5" customFormat="1" ht="20" customHeight="1" spans="1:22">
      <c r="A6" s="29" t="s">
        <v>26</v>
      </c>
      <c r="B6" s="30" t="s">
        <v>27</v>
      </c>
      <c r="C6" s="31">
        <v>90</v>
      </c>
      <c r="D6" s="25">
        <v>95</v>
      </c>
      <c r="E6" s="25">
        <v>90</v>
      </c>
      <c r="F6" s="25">
        <v>93</v>
      </c>
      <c r="G6" s="25">
        <v>88</v>
      </c>
      <c r="H6" s="25">
        <v>92</v>
      </c>
      <c r="I6" s="25">
        <v>93</v>
      </c>
      <c r="J6" s="25">
        <v>86</v>
      </c>
      <c r="K6" s="25">
        <v>87</v>
      </c>
      <c r="L6" s="25">
        <v>86</v>
      </c>
      <c r="M6" s="25">
        <v>94</v>
      </c>
      <c r="N6" s="25">
        <v>89</v>
      </c>
      <c r="O6" s="25">
        <v>93</v>
      </c>
      <c r="P6" s="25">
        <v>88</v>
      </c>
      <c r="Q6" s="25">
        <v>100</v>
      </c>
      <c r="R6" s="25">
        <v>91</v>
      </c>
      <c r="S6" s="25">
        <v>98</v>
      </c>
      <c r="T6" s="27">
        <f t="shared" si="0"/>
        <v>91.1607142857143</v>
      </c>
    </row>
    <row r="7" s="5" customFormat="1" ht="20" customHeight="1" spans="1:22">
      <c r="A7" s="28">
        <v>4</v>
      </c>
      <c r="B7" s="25">
        <v>2300016201</v>
      </c>
      <c r="C7" s="26">
        <v>92</v>
      </c>
      <c r="D7" s="25">
        <v>88</v>
      </c>
      <c r="E7" s="25">
        <v>87</v>
      </c>
      <c r="F7" s="25">
        <v>96</v>
      </c>
      <c r="G7" s="25">
        <v>87</v>
      </c>
      <c r="H7" s="25">
        <v>93</v>
      </c>
      <c r="I7" s="25">
        <v>92</v>
      </c>
      <c r="J7" s="25">
        <v>89</v>
      </c>
      <c r="K7" s="25">
        <v>90</v>
      </c>
      <c r="L7" s="25">
        <v>91</v>
      </c>
      <c r="M7" s="25">
        <v>89</v>
      </c>
      <c r="N7" s="25">
        <v>87</v>
      </c>
      <c r="O7" s="25">
        <v>91</v>
      </c>
      <c r="P7" s="25">
        <v>88</v>
      </c>
      <c r="Q7" s="25">
        <v>94</v>
      </c>
      <c r="R7" s="25">
        <v>93</v>
      </c>
      <c r="S7" s="25">
        <v>98</v>
      </c>
      <c r="T7" s="27">
        <f t="shared" si="0"/>
        <v>90.875</v>
      </c>
      <c r="U7" s="6"/>
      <c r="V7" s="6"/>
    </row>
    <row r="8" s="6" customFormat="1" ht="20" customHeight="1" spans="1:22">
      <c r="A8" s="24" t="s">
        <v>28</v>
      </c>
      <c r="B8" s="25" t="s">
        <v>29</v>
      </c>
      <c r="C8" s="26">
        <v>93</v>
      </c>
      <c r="D8" s="25">
        <v>92</v>
      </c>
      <c r="E8" s="25">
        <v>95</v>
      </c>
      <c r="F8" s="25">
        <v>96</v>
      </c>
      <c r="G8" s="25">
        <v>88</v>
      </c>
      <c r="H8" s="25">
        <v>93</v>
      </c>
      <c r="I8" s="25">
        <v>89</v>
      </c>
      <c r="J8" s="25">
        <v>86</v>
      </c>
      <c r="K8" s="25">
        <v>90</v>
      </c>
      <c r="L8" s="25">
        <v>90</v>
      </c>
      <c r="M8" s="25">
        <v>94</v>
      </c>
      <c r="N8" s="25">
        <v>86</v>
      </c>
      <c r="O8" s="25">
        <v>82</v>
      </c>
      <c r="P8" s="25">
        <v>90</v>
      </c>
      <c r="Q8" s="25">
        <v>92</v>
      </c>
      <c r="R8" s="25">
        <v>87</v>
      </c>
      <c r="S8" s="25">
        <v>93</v>
      </c>
      <c r="T8" s="27">
        <f t="shared" si="0"/>
        <v>90.5892857142857</v>
      </c>
      <c r="U8" s="5"/>
      <c r="V8" s="5"/>
    </row>
    <row r="9" s="5" customFormat="1" ht="20" customHeight="1" spans="1:22">
      <c r="A9" s="28">
        <v>6</v>
      </c>
      <c r="B9" s="25" t="s">
        <v>30</v>
      </c>
      <c r="C9" s="26">
        <v>91</v>
      </c>
      <c r="D9" s="25">
        <v>89</v>
      </c>
      <c r="E9" s="25">
        <v>94</v>
      </c>
      <c r="F9" s="25">
        <v>86</v>
      </c>
      <c r="G9" s="25">
        <v>92</v>
      </c>
      <c r="H9" s="25">
        <v>92</v>
      </c>
      <c r="I9" s="25">
        <v>91.5</v>
      </c>
      <c r="J9" s="25">
        <v>91</v>
      </c>
      <c r="K9" s="25">
        <v>92</v>
      </c>
      <c r="L9" s="25">
        <v>90</v>
      </c>
      <c r="M9" s="25">
        <v>95</v>
      </c>
      <c r="N9" s="25">
        <v>90</v>
      </c>
      <c r="O9" s="25">
        <v>84</v>
      </c>
      <c r="P9" s="25">
        <v>87</v>
      </c>
      <c r="Q9" s="25">
        <v>96</v>
      </c>
      <c r="R9" s="25">
        <v>87</v>
      </c>
      <c r="S9" s="25">
        <v>91</v>
      </c>
      <c r="T9" s="27">
        <f t="shared" si="0"/>
        <v>90.4285714285714</v>
      </c>
      <c r="U9" s="6"/>
      <c r="V9" s="6"/>
    </row>
    <row r="10" s="6" customFormat="1" ht="20" customHeight="1" spans="1:22">
      <c r="A10" s="24" t="s">
        <v>31</v>
      </c>
      <c r="B10" s="25" t="s">
        <v>32</v>
      </c>
      <c r="C10" s="26">
        <v>89</v>
      </c>
      <c r="D10" s="25">
        <v>89</v>
      </c>
      <c r="E10" s="25">
        <v>90</v>
      </c>
      <c r="F10" s="25">
        <v>91</v>
      </c>
      <c r="G10" s="25">
        <v>86</v>
      </c>
      <c r="H10" s="25">
        <v>92</v>
      </c>
      <c r="I10" s="25">
        <v>93</v>
      </c>
      <c r="J10" s="25">
        <v>85</v>
      </c>
      <c r="K10" s="25">
        <v>88</v>
      </c>
      <c r="L10" s="25">
        <v>91</v>
      </c>
      <c r="M10" s="25">
        <v>91</v>
      </c>
      <c r="N10" s="25">
        <v>85</v>
      </c>
      <c r="O10" s="25">
        <v>91</v>
      </c>
      <c r="P10" s="25">
        <v>92</v>
      </c>
      <c r="Q10" s="25">
        <v>94</v>
      </c>
      <c r="R10" s="25">
        <v>92</v>
      </c>
      <c r="S10" s="25">
        <v>92</v>
      </c>
      <c r="T10" s="27">
        <f t="shared" si="0"/>
        <v>90.1964285714286</v>
      </c>
      <c r="U10" s="5"/>
      <c r="V10" s="5"/>
    </row>
    <row r="11" s="5" customFormat="1" ht="20" customHeight="1" spans="1:22">
      <c r="A11" s="29" t="s">
        <v>26</v>
      </c>
      <c r="B11" s="30" t="s">
        <v>33</v>
      </c>
      <c r="C11" s="31">
        <v>93</v>
      </c>
      <c r="D11" s="25">
        <v>94</v>
      </c>
      <c r="E11" s="25">
        <v>95</v>
      </c>
      <c r="F11" s="25">
        <v>90</v>
      </c>
      <c r="G11" s="25">
        <v>90</v>
      </c>
      <c r="H11" s="25">
        <v>85</v>
      </c>
      <c r="I11" s="25">
        <v>83</v>
      </c>
      <c r="J11" s="25">
        <v>85</v>
      </c>
      <c r="K11" s="25">
        <v>89</v>
      </c>
      <c r="L11" s="25">
        <v>92</v>
      </c>
      <c r="M11" s="25">
        <v>93</v>
      </c>
      <c r="N11" s="25">
        <v>91</v>
      </c>
      <c r="O11" s="32"/>
      <c r="P11" s="32"/>
      <c r="Q11" s="25">
        <v>96</v>
      </c>
      <c r="R11" s="25">
        <v>86</v>
      </c>
      <c r="S11" s="25">
        <v>94</v>
      </c>
      <c r="T11" s="27">
        <f>(C11*3+D11*3+E11*4+F11*4+G11*3+H11*4+I11*4+J11*4+K11*2+L11*4+M11*4+N11*2+Q11*2+R11*3+S11*3)/49</f>
        <v>90.1020408163265</v>
      </c>
    </row>
    <row r="12" s="5" customFormat="1" ht="20" customHeight="1" spans="1:22">
      <c r="A12" s="29" t="s">
        <v>26</v>
      </c>
      <c r="B12" s="30" t="s">
        <v>34</v>
      </c>
      <c r="C12" s="31">
        <v>91</v>
      </c>
      <c r="D12" s="25">
        <v>90</v>
      </c>
      <c r="E12" s="25">
        <v>91</v>
      </c>
      <c r="F12" s="25">
        <v>96</v>
      </c>
      <c r="G12" s="25">
        <v>83</v>
      </c>
      <c r="H12" s="25">
        <v>90</v>
      </c>
      <c r="I12" s="25">
        <v>87.5</v>
      </c>
      <c r="J12" s="25">
        <v>95</v>
      </c>
      <c r="K12" s="25">
        <v>92</v>
      </c>
      <c r="L12" s="25">
        <v>86</v>
      </c>
      <c r="M12" s="25">
        <v>89</v>
      </c>
      <c r="N12" s="25">
        <v>91</v>
      </c>
      <c r="O12" s="25">
        <v>91</v>
      </c>
      <c r="P12" s="25">
        <v>85</v>
      </c>
      <c r="Q12" s="25">
        <v>93</v>
      </c>
      <c r="R12" s="32" t="s">
        <v>35</v>
      </c>
      <c r="S12" s="25">
        <v>89</v>
      </c>
      <c r="T12" s="27">
        <f>(C12*3+D12*3+E12*4+F12*4+G12*3+H12*4+I12*4+J12*4+K12*2+L12*4+M12*4+N12*2+O12*3+P12*4+Q12*2+S12*3)/53</f>
        <v>89.8490566037736</v>
      </c>
    </row>
    <row r="13" s="5" customFormat="1" ht="20" customHeight="1" spans="1:22">
      <c r="A13" s="24" t="s">
        <v>36</v>
      </c>
      <c r="B13" s="25" t="s">
        <v>37</v>
      </c>
      <c r="C13" s="26">
        <v>83</v>
      </c>
      <c r="D13" s="25">
        <v>91</v>
      </c>
      <c r="E13" s="25">
        <v>90</v>
      </c>
      <c r="F13" s="25">
        <v>96</v>
      </c>
      <c r="G13" s="25">
        <v>86</v>
      </c>
      <c r="H13" s="25">
        <v>93</v>
      </c>
      <c r="I13" s="25">
        <v>92.5</v>
      </c>
      <c r="J13" s="25">
        <v>85</v>
      </c>
      <c r="K13" s="25">
        <v>93</v>
      </c>
      <c r="L13" s="25">
        <v>91</v>
      </c>
      <c r="M13" s="25">
        <v>90</v>
      </c>
      <c r="N13" s="25">
        <v>89</v>
      </c>
      <c r="O13" s="25">
        <v>94</v>
      </c>
      <c r="P13" s="25">
        <v>84</v>
      </c>
      <c r="Q13" s="25">
        <v>94</v>
      </c>
      <c r="R13" s="25">
        <v>85</v>
      </c>
      <c r="S13" s="25">
        <v>92</v>
      </c>
      <c r="T13" s="27">
        <f t="shared" ref="T13:T25" si="1">(C13*3+D13*3+E13*4+F13*4+G13*3+H13*4+I13*4+J13*4+K13*2+L13*4+M13*4+N13*2+O13*3+P13*4+Q13*2+R13*3+S13*3)/56</f>
        <v>89.8392857142857</v>
      </c>
    </row>
    <row r="14" s="5" customFormat="1" ht="20" customHeight="1" spans="1:22">
      <c r="A14" s="28">
        <v>9</v>
      </c>
      <c r="B14" s="25" t="s">
        <v>38</v>
      </c>
      <c r="C14" s="26">
        <v>86</v>
      </c>
      <c r="D14" s="25">
        <v>93</v>
      </c>
      <c r="E14" s="25">
        <v>90</v>
      </c>
      <c r="F14" s="25">
        <v>96</v>
      </c>
      <c r="G14" s="25">
        <v>80</v>
      </c>
      <c r="H14" s="25">
        <v>90</v>
      </c>
      <c r="I14" s="25">
        <v>96</v>
      </c>
      <c r="J14" s="25">
        <v>91</v>
      </c>
      <c r="K14" s="25">
        <v>80</v>
      </c>
      <c r="L14" s="25">
        <v>91</v>
      </c>
      <c r="M14" s="25">
        <v>96</v>
      </c>
      <c r="N14" s="25">
        <v>81</v>
      </c>
      <c r="O14" s="25">
        <v>86</v>
      </c>
      <c r="P14" s="25">
        <v>90</v>
      </c>
      <c r="Q14" s="25">
        <v>87</v>
      </c>
      <c r="R14" s="25">
        <v>87</v>
      </c>
      <c r="S14" s="25">
        <v>92</v>
      </c>
      <c r="T14" s="27">
        <f t="shared" si="1"/>
        <v>89.7857142857143</v>
      </c>
    </row>
    <row r="15" s="5" customFormat="1" ht="20" customHeight="1" spans="1:22">
      <c r="A15" s="28">
        <v>10</v>
      </c>
      <c r="B15" s="25">
        <v>2200016307</v>
      </c>
      <c r="C15" s="26">
        <v>88</v>
      </c>
      <c r="D15" s="25">
        <v>94.5</v>
      </c>
      <c r="E15" s="25">
        <v>92</v>
      </c>
      <c r="F15" s="25">
        <v>86</v>
      </c>
      <c r="G15" s="25">
        <v>90</v>
      </c>
      <c r="H15" s="25">
        <v>90</v>
      </c>
      <c r="I15" s="25">
        <v>85</v>
      </c>
      <c r="J15" s="25">
        <v>89</v>
      </c>
      <c r="K15" s="25">
        <v>94</v>
      </c>
      <c r="L15" s="25">
        <v>91</v>
      </c>
      <c r="M15" s="25">
        <v>76</v>
      </c>
      <c r="N15" s="25">
        <v>91</v>
      </c>
      <c r="O15" s="25">
        <v>84</v>
      </c>
      <c r="P15" s="25">
        <v>94</v>
      </c>
      <c r="Q15" s="25">
        <v>98</v>
      </c>
      <c r="R15" s="25">
        <v>96</v>
      </c>
      <c r="S15" s="25">
        <v>96</v>
      </c>
      <c r="T15" s="27">
        <f t="shared" si="1"/>
        <v>89.7053571428571</v>
      </c>
    </row>
    <row r="16" s="5" customFormat="1" ht="20" customHeight="1" spans="1:22">
      <c r="A16" s="24" t="s">
        <v>39</v>
      </c>
      <c r="B16" s="25" t="s">
        <v>40</v>
      </c>
      <c r="C16" s="26">
        <v>84</v>
      </c>
      <c r="D16" s="25">
        <v>99</v>
      </c>
      <c r="E16" s="25">
        <v>84</v>
      </c>
      <c r="F16" s="25">
        <v>96</v>
      </c>
      <c r="G16" s="25">
        <v>86</v>
      </c>
      <c r="H16" s="25">
        <v>99</v>
      </c>
      <c r="I16" s="25">
        <v>94.5</v>
      </c>
      <c r="J16" s="25">
        <v>86</v>
      </c>
      <c r="K16" s="25">
        <v>87</v>
      </c>
      <c r="L16" s="25">
        <v>87</v>
      </c>
      <c r="M16" s="25">
        <v>94</v>
      </c>
      <c r="N16" s="25">
        <v>89</v>
      </c>
      <c r="O16" s="25">
        <v>83</v>
      </c>
      <c r="P16" s="25">
        <v>87</v>
      </c>
      <c r="Q16" s="25">
        <v>95</v>
      </c>
      <c r="R16" s="25">
        <v>77</v>
      </c>
      <c r="S16" s="25">
        <v>94</v>
      </c>
      <c r="T16" s="27">
        <f t="shared" si="1"/>
        <v>89.6607142857143</v>
      </c>
    </row>
    <row r="17" s="5" customFormat="1" ht="20" customHeight="1" spans="1:22">
      <c r="A17" s="28">
        <v>12</v>
      </c>
      <c r="B17" s="25" t="s">
        <v>41</v>
      </c>
      <c r="C17" s="26">
        <v>83</v>
      </c>
      <c r="D17" s="25">
        <v>88</v>
      </c>
      <c r="E17" s="25">
        <v>84</v>
      </c>
      <c r="F17" s="25">
        <v>95</v>
      </c>
      <c r="G17" s="25">
        <v>81</v>
      </c>
      <c r="H17" s="25">
        <v>90</v>
      </c>
      <c r="I17" s="25">
        <v>93</v>
      </c>
      <c r="J17" s="25">
        <v>90</v>
      </c>
      <c r="K17" s="25">
        <v>90</v>
      </c>
      <c r="L17" s="25">
        <v>93</v>
      </c>
      <c r="M17" s="25">
        <v>93</v>
      </c>
      <c r="N17" s="25">
        <v>92</v>
      </c>
      <c r="O17" s="25">
        <v>89</v>
      </c>
      <c r="P17" s="25">
        <v>85</v>
      </c>
      <c r="Q17" s="25">
        <v>97</v>
      </c>
      <c r="R17" s="25">
        <v>90</v>
      </c>
      <c r="S17" s="25">
        <v>92</v>
      </c>
      <c r="T17" s="27">
        <f t="shared" si="1"/>
        <v>89.625</v>
      </c>
      <c r="U17" s="6"/>
      <c r="V17" s="6"/>
    </row>
    <row r="18" s="5" customFormat="1" ht="20" customHeight="1" spans="1:22">
      <c r="A18" s="24" t="s">
        <v>42</v>
      </c>
      <c r="B18" s="25" t="s">
        <v>43</v>
      </c>
      <c r="C18" s="26">
        <v>87</v>
      </c>
      <c r="D18" s="25">
        <v>76</v>
      </c>
      <c r="E18" s="25">
        <v>91</v>
      </c>
      <c r="F18" s="25">
        <v>94</v>
      </c>
      <c r="G18" s="25">
        <v>85</v>
      </c>
      <c r="H18" s="25">
        <v>92</v>
      </c>
      <c r="I18" s="25">
        <v>91.5</v>
      </c>
      <c r="J18" s="25">
        <v>87</v>
      </c>
      <c r="K18" s="25">
        <v>92</v>
      </c>
      <c r="L18" s="25">
        <v>86</v>
      </c>
      <c r="M18" s="25">
        <v>98</v>
      </c>
      <c r="N18" s="25">
        <v>89</v>
      </c>
      <c r="O18" s="25">
        <v>86</v>
      </c>
      <c r="P18" s="25">
        <v>92</v>
      </c>
      <c r="Q18" s="25">
        <v>92</v>
      </c>
      <c r="R18" s="25">
        <v>87</v>
      </c>
      <c r="S18" s="25">
        <v>92</v>
      </c>
      <c r="T18" s="27">
        <f t="shared" si="1"/>
        <v>89.4821428571429</v>
      </c>
    </row>
    <row r="19" s="5" customFormat="1" ht="20" customHeight="1" spans="1:22">
      <c r="A19" s="28">
        <v>14</v>
      </c>
      <c r="B19" s="25">
        <v>2300015170</v>
      </c>
      <c r="C19" s="26">
        <v>89</v>
      </c>
      <c r="D19" s="25">
        <v>90</v>
      </c>
      <c r="E19" s="25">
        <v>82</v>
      </c>
      <c r="F19" s="25">
        <v>84</v>
      </c>
      <c r="G19" s="25">
        <v>87</v>
      </c>
      <c r="H19" s="25">
        <v>94</v>
      </c>
      <c r="I19" s="25">
        <v>91</v>
      </c>
      <c r="J19" s="25">
        <v>90</v>
      </c>
      <c r="K19" s="25">
        <v>91</v>
      </c>
      <c r="L19" s="25">
        <v>87</v>
      </c>
      <c r="M19" s="25">
        <v>93</v>
      </c>
      <c r="N19" s="25">
        <v>89</v>
      </c>
      <c r="O19" s="25">
        <v>89</v>
      </c>
      <c r="P19" s="25">
        <v>93</v>
      </c>
      <c r="Q19" s="25">
        <v>92</v>
      </c>
      <c r="R19" s="25">
        <v>86</v>
      </c>
      <c r="S19" s="25">
        <v>93</v>
      </c>
      <c r="T19" s="27">
        <f t="shared" si="1"/>
        <v>89.3214285714286</v>
      </c>
    </row>
    <row r="20" s="5" customFormat="1" ht="20" customHeight="1" spans="1:22">
      <c r="A20" s="33" t="s">
        <v>44</v>
      </c>
      <c r="B20" s="25" t="s">
        <v>45</v>
      </c>
      <c r="C20" s="26">
        <v>91</v>
      </c>
      <c r="D20" s="25">
        <v>86</v>
      </c>
      <c r="E20" s="25">
        <v>84</v>
      </c>
      <c r="F20" s="25">
        <v>96</v>
      </c>
      <c r="G20" s="25">
        <v>88</v>
      </c>
      <c r="H20" s="25">
        <v>89</v>
      </c>
      <c r="I20" s="25">
        <v>89</v>
      </c>
      <c r="J20" s="25">
        <v>86</v>
      </c>
      <c r="K20" s="25">
        <v>90</v>
      </c>
      <c r="L20" s="25">
        <v>85</v>
      </c>
      <c r="M20" s="25">
        <v>92</v>
      </c>
      <c r="N20" s="25">
        <v>86</v>
      </c>
      <c r="O20" s="25">
        <v>91</v>
      </c>
      <c r="P20" s="25">
        <v>85</v>
      </c>
      <c r="Q20" s="25">
        <v>92</v>
      </c>
      <c r="R20" s="25">
        <v>90</v>
      </c>
      <c r="S20" s="25">
        <v>93</v>
      </c>
      <c r="T20" s="34">
        <f t="shared" si="1"/>
        <v>88.875</v>
      </c>
    </row>
    <row r="21" s="5" customFormat="1" ht="20" customHeight="1" spans="1:22">
      <c r="A21" s="35">
        <v>15</v>
      </c>
      <c r="B21" s="25" t="s">
        <v>46</v>
      </c>
      <c r="C21" s="26">
        <v>91</v>
      </c>
      <c r="D21" s="25">
        <v>80</v>
      </c>
      <c r="E21" s="25">
        <v>95</v>
      </c>
      <c r="F21" s="25">
        <v>90</v>
      </c>
      <c r="G21" s="25">
        <v>95</v>
      </c>
      <c r="H21" s="25">
        <v>90</v>
      </c>
      <c r="I21" s="25">
        <v>87.5</v>
      </c>
      <c r="J21" s="25">
        <v>85</v>
      </c>
      <c r="K21" s="25">
        <v>88</v>
      </c>
      <c r="L21" s="25">
        <v>86</v>
      </c>
      <c r="M21" s="25">
        <v>92</v>
      </c>
      <c r="N21" s="25">
        <v>88</v>
      </c>
      <c r="O21" s="25">
        <v>97</v>
      </c>
      <c r="P21" s="25">
        <v>83</v>
      </c>
      <c r="Q21" s="25">
        <v>93</v>
      </c>
      <c r="R21" s="25">
        <v>85</v>
      </c>
      <c r="S21" s="25">
        <v>87</v>
      </c>
      <c r="T21" s="34">
        <f t="shared" si="1"/>
        <v>88.875</v>
      </c>
    </row>
    <row r="22" s="5" customFormat="1" ht="20" customHeight="1" spans="1:22">
      <c r="A22" s="28">
        <v>17</v>
      </c>
      <c r="B22" s="25">
        <v>2300016209</v>
      </c>
      <c r="C22" s="26">
        <v>87</v>
      </c>
      <c r="D22" s="25">
        <v>85</v>
      </c>
      <c r="E22" s="25">
        <v>90</v>
      </c>
      <c r="F22" s="25">
        <v>86</v>
      </c>
      <c r="G22" s="25">
        <v>87</v>
      </c>
      <c r="H22" s="25">
        <v>89</v>
      </c>
      <c r="I22" s="25">
        <v>83</v>
      </c>
      <c r="J22" s="25">
        <v>82</v>
      </c>
      <c r="K22" s="25">
        <v>85</v>
      </c>
      <c r="L22" s="25">
        <v>89</v>
      </c>
      <c r="M22" s="25">
        <v>93</v>
      </c>
      <c r="N22" s="25">
        <v>85</v>
      </c>
      <c r="O22" s="25">
        <v>90</v>
      </c>
      <c r="P22" s="25">
        <v>95</v>
      </c>
      <c r="Q22" s="25">
        <v>88</v>
      </c>
      <c r="R22" s="25">
        <v>96</v>
      </c>
      <c r="S22" s="25">
        <v>98</v>
      </c>
      <c r="T22" s="27">
        <f t="shared" si="1"/>
        <v>88.8035714285714</v>
      </c>
      <c r="U22" s="6"/>
      <c r="V22" s="6"/>
    </row>
    <row r="23" s="5" customFormat="1" ht="20" customHeight="1" spans="1:22">
      <c r="A23" s="36">
        <v>18</v>
      </c>
      <c r="B23" s="25">
        <v>2300016259</v>
      </c>
      <c r="C23" s="37">
        <v>87</v>
      </c>
      <c r="D23" s="38">
        <v>96</v>
      </c>
      <c r="E23" s="38">
        <v>95</v>
      </c>
      <c r="F23" s="38">
        <v>86</v>
      </c>
      <c r="G23" s="38">
        <v>90</v>
      </c>
      <c r="H23" s="38">
        <v>94</v>
      </c>
      <c r="I23" s="38">
        <v>86</v>
      </c>
      <c r="J23" s="38">
        <v>91</v>
      </c>
      <c r="K23" s="38">
        <v>93</v>
      </c>
      <c r="L23" s="38">
        <v>86</v>
      </c>
      <c r="M23" s="38">
        <v>89</v>
      </c>
      <c r="N23" s="38">
        <v>89</v>
      </c>
      <c r="O23" s="38">
        <v>86</v>
      </c>
      <c r="P23" s="38">
        <v>88</v>
      </c>
      <c r="Q23" s="38">
        <v>85</v>
      </c>
      <c r="R23" s="38">
        <v>81</v>
      </c>
      <c r="S23" s="38">
        <v>86</v>
      </c>
      <c r="T23" s="27">
        <f t="shared" si="1"/>
        <v>88.7857142857143</v>
      </c>
      <c r="U23" s="7"/>
      <c r="V23" s="7"/>
    </row>
    <row r="24" s="5" customFormat="1" ht="20" customHeight="1" spans="1:22">
      <c r="A24" s="35">
        <v>19</v>
      </c>
      <c r="B24" s="25" t="s">
        <v>47</v>
      </c>
      <c r="C24" s="26">
        <v>89</v>
      </c>
      <c r="D24" s="25">
        <v>87</v>
      </c>
      <c r="E24" s="25">
        <v>88</v>
      </c>
      <c r="F24" s="25">
        <v>84</v>
      </c>
      <c r="G24" s="25">
        <v>88</v>
      </c>
      <c r="H24" s="25">
        <v>89</v>
      </c>
      <c r="I24" s="25">
        <v>97</v>
      </c>
      <c r="J24" s="25">
        <v>88</v>
      </c>
      <c r="K24" s="25">
        <v>92</v>
      </c>
      <c r="L24" s="25">
        <v>84</v>
      </c>
      <c r="M24" s="25">
        <v>95</v>
      </c>
      <c r="N24" s="25">
        <v>82</v>
      </c>
      <c r="O24" s="25">
        <v>85</v>
      </c>
      <c r="P24" s="25">
        <v>91</v>
      </c>
      <c r="Q24" s="25">
        <v>95</v>
      </c>
      <c r="R24" s="25">
        <v>85</v>
      </c>
      <c r="S24" s="25">
        <v>86</v>
      </c>
      <c r="T24" s="34">
        <f t="shared" si="1"/>
        <v>88.6071428571429</v>
      </c>
    </row>
    <row r="25" s="5" customFormat="1" ht="20" customHeight="1" spans="1:22">
      <c r="A25" s="33" t="s">
        <v>48</v>
      </c>
      <c r="B25" s="25" t="s">
        <v>49</v>
      </c>
      <c r="C25" s="26">
        <v>88</v>
      </c>
      <c r="D25" s="25">
        <v>88</v>
      </c>
      <c r="E25" s="25">
        <v>86</v>
      </c>
      <c r="F25" s="25">
        <v>93</v>
      </c>
      <c r="G25" s="25">
        <v>88</v>
      </c>
      <c r="H25" s="25">
        <v>89</v>
      </c>
      <c r="I25" s="25">
        <v>91.5</v>
      </c>
      <c r="J25" s="25">
        <v>90</v>
      </c>
      <c r="K25" s="25">
        <v>90</v>
      </c>
      <c r="L25" s="25">
        <v>86</v>
      </c>
      <c r="M25" s="25">
        <v>89</v>
      </c>
      <c r="N25" s="25">
        <v>89</v>
      </c>
      <c r="O25" s="25">
        <v>90</v>
      </c>
      <c r="P25" s="25">
        <v>87</v>
      </c>
      <c r="Q25" s="25">
        <v>84</v>
      </c>
      <c r="R25" s="25">
        <v>80</v>
      </c>
      <c r="S25" s="25">
        <v>96</v>
      </c>
      <c r="T25" s="34">
        <f t="shared" si="1"/>
        <v>88.6071428571429</v>
      </c>
    </row>
    <row r="26" s="5" customFormat="1" ht="20" customHeight="1" spans="1:22">
      <c r="A26" s="39" t="s">
        <v>50</v>
      </c>
      <c r="B26" s="25">
        <v>2300016217</v>
      </c>
      <c r="C26" s="26">
        <v>90</v>
      </c>
      <c r="D26" s="25">
        <v>93</v>
      </c>
      <c r="E26" s="25">
        <v>92</v>
      </c>
      <c r="F26" s="25">
        <v>99</v>
      </c>
      <c r="G26" s="25">
        <v>87</v>
      </c>
      <c r="H26" s="25">
        <v>92</v>
      </c>
      <c r="I26" s="25">
        <v>90</v>
      </c>
      <c r="J26" s="25">
        <v>82</v>
      </c>
      <c r="K26" s="25">
        <v>82</v>
      </c>
      <c r="L26" s="25">
        <v>86</v>
      </c>
      <c r="M26" s="25">
        <v>85</v>
      </c>
      <c r="N26" s="25">
        <v>84</v>
      </c>
      <c r="O26" s="25">
        <v>90</v>
      </c>
      <c r="P26" s="25">
        <v>83</v>
      </c>
      <c r="Q26" s="40"/>
      <c r="R26" s="40"/>
      <c r="S26" s="25">
        <v>88</v>
      </c>
      <c r="T26" s="27">
        <f>(C26*3+D26*3+E26*4+F26*4+G26*3+H26*4+I26*4+J26*4+K26*2+L26*4+M26*4+N26*2+O26*3+P26*4+S26*3)/51</f>
        <v>88.4705882352941</v>
      </c>
    </row>
    <row r="27" s="5" customFormat="1" ht="20" customHeight="1" spans="1:22">
      <c r="A27" s="29" t="s">
        <v>26</v>
      </c>
      <c r="B27" s="30" t="s">
        <v>51</v>
      </c>
      <c r="C27" s="31">
        <v>87</v>
      </c>
      <c r="D27" s="25">
        <v>91</v>
      </c>
      <c r="E27" s="25">
        <v>90</v>
      </c>
      <c r="F27" s="25">
        <v>90</v>
      </c>
      <c r="G27" s="25">
        <v>86</v>
      </c>
      <c r="H27" s="25">
        <v>80</v>
      </c>
      <c r="I27" s="25">
        <v>94</v>
      </c>
      <c r="J27" s="25">
        <v>85</v>
      </c>
      <c r="K27" s="25">
        <v>92</v>
      </c>
      <c r="L27" s="25">
        <v>87</v>
      </c>
      <c r="M27" s="25">
        <v>93</v>
      </c>
      <c r="N27" s="25">
        <v>93</v>
      </c>
      <c r="O27" s="32"/>
      <c r="P27" s="25">
        <v>88</v>
      </c>
      <c r="Q27" s="25">
        <v>81</v>
      </c>
      <c r="R27" s="25">
        <v>85</v>
      </c>
      <c r="S27" s="25">
        <v>93</v>
      </c>
      <c r="T27" s="27">
        <f>(C27*3+D27*3+E27*4+F27*4+G27*3+H27*4+I27*4+J27*4+K27*2+L27*4+M27*4+N27*2+P27*3+Q27*2+R27*3+S27*3)/52</f>
        <v>88.4230769230769</v>
      </c>
    </row>
    <row r="28" s="5" customFormat="1" ht="20" customHeight="1" spans="1:22">
      <c r="A28" s="28">
        <v>21</v>
      </c>
      <c r="B28" s="25" t="s">
        <v>52</v>
      </c>
      <c r="C28" s="26">
        <v>86</v>
      </c>
      <c r="D28" s="25">
        <v>91</v>
      </c>
      <c r="E28" s="25">
        <v>87</v>
      </c>
      <c r="F28" s="25">
        <v>93</v>
      </c>
      <c r="G28" s="25">
        <v>80</v>
      </c>
      <c r="H28" s="25">
        <v>92</v>
      </c>
      <c r="I28" s="25">
        <v>91.5</v>
      </c>
      <c r="J28" s="25">
        <v>95</v>
      </c>
      <c r="K28" s="25">
        <v>73</v>
      </c>
      <c r="L28" s="25">
        <v>88</v>
      </c>
      <c r="M28" s="25">
        <v>88</v>
      </c>
      <c r="N28" s="25">
        <v>87</v>
      </c>
      <c r="O28" s="25">
        <v>91</v>
      </c>
      <c r="P28" s="25">
        <v>82</v>
      </c>
      <c r="Q28" s="25">
        <v>95</v>
      </c>
      <c r="R28" s="25">
        <v>85</v>
      </c>
      <c r="S28" s="25">
        <v>90</v>
      </c>
      <c r="T28" s="27">
        <f>(C28*3+D28*3+E28*4+F28*4+G28*3+H28*4+I28*4+J28*4+K28*2+L28*4+M28*4+N28*2+O28*3+P28*4+Q28*2+R28*3+S28*3)/56</f>
        <v>88.3035714285714</v>
      </c>
    </row>
    <row r="29" s="5" customFormat="1" ht="19.8" customHeight="1" spans="1:22">
      <c r="A29" s="29" t="s">
        <v>26</v>
      </c>
      <c r="B29" s="30" t="s">
        <v>53</v>
      </c>
      <c r="C29" s="31">
        <v>87</v>
      </c>
      <c r="D29" s="25">
        <v>84</v>
      </c>
      <c r="E29" s="25">
        <v>80</v>
      </c>
      <c r="F29" s="25">
        <v>91</v>
      </c>
      <c r="G29" s="32"/>
      <c r="H29" s="25">
        <v>91</v>
      </c>
      <c r="I29" s="25">
        <v>90</v>
      </c>
      <c r="J29" s="25">
        <v>91</v>
      </c>
      <c r="K29" s="25">
        <v>80</v>
      </c>
      <c r="L29" s="25">
        <v>88</v>
      </c>
      <c r="M29" s="25">
        <v>91</v>
      </c>
      <c r="N29" s="25">
        <v>88</v>
      </c>
      <c r="O29" s="25">
        <v>92</v>
      </c>
      <c r="P29" s="25">
        <v>83</v>
      </c>
      <c r="Q29" s="25">
        <v>92</v>
      </c>
      <c r="R29" s="32" t="s">
        <v>35</v>
      </c>
      <c r="S29" s="25">
        <v>95</v>
      </c>
      <c r="T29" s="27">
        <f>(C29*3+D29*3+E29*4+F29*4+H29*4+I29*4+J29*4+K29*2+L29*4+M29*4+N29*2+O29*3+P29*4+Q29*2+S29*3)/50</f>
        <v>88.28</v>
      </c>
    </row>
    <row r="30" s="5" customFormat="1" ht="20" customHeight="1" spans="1:22">
      <c r="A30" s="28">
        <v>22</v>
      </c>
      <c r="B30" s="25">
        <v>2300016270</v>
      </c>
      <c r="C30" s="26">
        <v>84</v>
      </c>
      <c r="D30" s="25">
        <v>93</v>
      </c>
      <c r="E30" s="25">
        <v>90</v>
      </c>
      <c r="F30" s="25">
        <v>93</v>
      </c>
      <c r="G30" s="25">
        <v>81</v>
      </c>
      <c r="H30" s="25">
        <v>94</v>
      </c>
      <c r="I30" s="25">
        <v>86.5</v>
      </c>
      <c r="J30" s="25">
        <v>85</v>
      </c>
      <c r="K30" s="25">
        <v>89</v>
      </c>
      <c r="L30" s="25">
        <v>89</v>
      </c>
      <c r="M30" s="25">
        <v>83</v>
      </c>
      <c r="N30" s="25">
        <v>85</v>
      </c>
      <c r="O30" s="25">
        <v>89</v>
      </c>
      <c r="P30" s="25">
        <v>92</v>
      </c>
      <c r="Q30" s="25">
        <v>90</v>
      </c>
      <c r="R30" s="25">
        <v>85</v>
      </c>
      <c r="S30" s="25">
        <v>89</v>
      </c>
      <c r="T30" s="27">
        <f>(C30*3+D30*3+E30*4+F30*4+G30*3+H30*4+I30*4+J30*4+K30*2+L30*4+M30*4+N30*2+O30*3+P30*4+Q30*2+R30*3+S30*3)/56</f>
        <v>88.2321428571429</v>
      </c>
      <c r="U30" s="6"/>
      <c r="V30" s="6"/>
    </row>
    <row r="31" s="5" customFormat="1" ht="20" customHeight="1" spans="1:22">
      <c r="A31" s="35">
        <v>23</v>
      </c>
      <c r="B31" s="25">
        <v>2300016266</v>
      </c>
      <c r="C31" s="26">
        <v>86</v>
      </c>
      <c r="D31" s="25">
        <v>88</v>
      </c>
      <c r="E31" s="25">
        <v>80</v>
      </c>
      <c r="F31" s="25">
        <v>88</v>
      </c>
      <c r="G31" s="25">
        <v>93</v>
      </c>
      <c r="H31" s="25">
        <v>86</v>
      </c>
      <c r="I31" s="41" t="s">
        <v>54</v>
      </c>
      <c r="J31" s="25">
        <v>87</v>
      </c>
      <c r="K31" s="25">
        <v>86</v>
      </c>
      <c r="L31" s="25">
        <v>88</v>
      </c>
      <c r="M31" s="25">
        <v>91</v>
      </c>
      <c r="N31" s="25">
        <v>86</v>
      </c>
      <c r="O31" s="25">
        <v>89</v>
      </c>
      <c r="P31" s="25">
        <v>90</v>
      </c>
      <c r="Q31" s="25">
        <v>93</v>
      </c>
      <c r="R31" s="25">
        <v>82</v>
      </c>
      <c r="S31" s="25">
        <v>94</v>
      </c>
      <c r="T31" s="34">
        <f>(C31*3+D31*3+E31*4+F31*4+G31*3+H31*4+I31*4+J31*4+K31*2+L31*4+M31*4+N31*2+O31*3+P31*4+Q31*2+R31*3+S31*3)/56</f>
        <v>88.1785714285714</v>
      </c>
      <c r="U31" s="6"/>
      <c r="V31" s="6"/>
    </row>
    <row r="32" s="5" customFormat="1" ht="20" customHeight="1" spans="1:22">
      <c r="A32" s="33" t="s">
        <v>55</v>
      </c>
      <c r="B32" s="25">
        <v>2300016298</v>
      </c>
      <c r="C32" s="26">
        <v>91</v>
      </c>
      <c r="D32" s="25">
        <v>76</v>
      </c>
      <c r="E32" s="25">
        <v>95</v>
      </c>
      <c r="F32" s="25">
        <v>92</v>
      </c>
      <c r="G32" s="25">
        <v>85</v>
      </c>
      <c r="H32" s="25">
        <v>89</v>
      </c>
      <c r="I32" s="25">
        <v>89.5</v>
      </c>
      <c r="J32" s="25">
        <v>81</v>
      </c>
      <c r="K32" s="25">
        <v>90</v>
      </c>
      <c r="L32" s="25">
        <v>87</v>
      </c>
      <c r="M32" s="25">
        <v>94</v>
      </c>
      <c r="N32" s="25">
        <v>84</v>
      </c>
      <c r="O32" s="25">
        <v>85</v>
      </c>
      <c r="P32" s="25">
        <v>91</v>
      </c>
      <c r="Q32" s="25">
        <v>90</v>
      </c>
      <c r="R32" s="25">
        <v>85</v>
      </c>
      <c r="S32" s="25">
        <v>90</v>
      </c>
      <c r="T32" s="34">
        <f>(C32*3+D32*3+E32*4+F32*4+G32*3+H32*4+I32*4+J32*4+K32*2+L32*4+M32*4+N32*2+O32*3+P32*4+Q32*2+R32*3+S32*3)/56</f>
        <v>88.1785714285714</v>
      </c>
    </row>
    <row r="33" s="5" customFormat="1" ht="20" customHeight="1" spans="1:22">
      <c r="A33" s="24" t="s">
        <v>56</v>
      </c>
      <c r="B33" s="25" t="s">
        <v>57</v>
      </c>
      <c r="C33" s="26">
        <v>88</v>
      </c>
      <c r="D33" s="25">
        <v>87</v>
      </c>
      <c r="E33" s="25">
        <v>84</v>
      </c>
      <c r="F33" s="25">
        <v>84</v>
      </c>
      <c r="G33" s="25">
        <v>87</v>
      </c>
      <c r="H33" s="25">
        <v>92</v>
      </c>
      <c r="I33" s="25">
        <v>91</v>
      </c>
      <c r="J33" s="25">
        <v>82</v>
      </c>
      <c r="K33" s="25">
        <v>92</v>
      </c>
      <c r="L33" s="25">
        <v>83</v>
      </c>
      <c r="M33" s="25">
        <v>88</v>
      </c>
      <c r="N33" s="25">
        <v>82</v>
      </c>
      <c r="O33" s="25">
        <v>85</v>
      </c>
      <c r="P33" s="25">
        <v>96</v>
      </c>
      <c r="Q33" s="25">
        <v>96</v>
      </c>
      <c r="R33" s="25">
        <v>90</v>
      </c>
      <c r="S33" s="25">
        <v>95</v>
      </c>
      <c r="T33" s="27">
        <f>(C33*3+D33*3+E33*4+F33*4+G33*3+H33*4+I33*4+J33*4+K33*2+L33*4+M33*4+N33*2+O33*3+P33*4+Q33*2+R33*3+S33*3)/56</f>
        <v>88.1428571428571</v>
      </c>
    </row>
    <row r="34" s="5" customFormat="1" ht="20" customHeight="1" spans="1:22">
      <c r="A34" s="24" t="s">
        <v>58</v>
      </c>
      <c r="B34" s="25" t="s">
        <v>59</v>
      </c>
      <c r="C34" s="26">
        <v>92</v>
      </c>
      <c r="D34" s="25">
        <v>83</v>
      </c>
      <c r="E34" s="25">
        <v>92</v>
      </c>
      <c r="F34" s="25">
        <v>86</v>
      </c>
      <c r="G34" s="25">
        <v>87</v>
      </c>
      <c r="H34" s="25">
        <v>92</v>
      </c>
      <c r="I34" s="25">
        <v>91</v>
      </c>
      <c r="J34" s="25">
        <v>86</v>
      </c>
      <c r="K34" s="25">
        <v>94</v>
      </c>
      <c r="L34" s="25">
        <v>85</v>
      </c>
      <c r="M34" s="25">
        <v>92</v>
      </c>
      <c r="N34" s="25">
        <v>85</v>
      </c>
      <c r="O34" s="25">
        <v>86</v>
      </c>
      <c r="P34" s="25">
        <v>86</v>
      </c>
      <c r="Q34" s="25">
        <v>89</v>
      </c>
      <c r="R34" s="25">
        <v>80</v>
      </c>
      <c r="S34" s="25">
        <v>91</v>
      </c>
      <c r="T34" s="27">
        <f>(C34*3+D34*3+E34*4+F34*4+G34*3+H34*4+I34*4+J34*4+K34*2+L34*4+M34*4+N34*2+O34*3+P34*4+Q34*2+R34*3+S34*3)/56</f>
        <v>88.0892857142857</v>
      </c>
    </row>
    <row r="35" s="5" customFormat="1" ht="20" customHeight="1" spans="1:22">
      <c r="A35" s="29" t="s">
        <v>26</v>
      </c>
      <c r="B35" s="30" t="s">
        <v>60</v>
      </c>
      <c r="C35" s="31">
        <v>90</v>
      </c>
      <c r="D35" s="25">
        <v>90</v>
      </c>
      <c r="E35" s="25">
        <v>84</v>
      </c>
      <c r="F35" s="25">
        <v>88</v>
      </c>
      <c r="G35" s="32" t="s">
        <v>61</v>
      </c>
      <c r="H35" s="25">
        <v>88</v>
      </c>
      <c r="I35" s="25">
        <v>85.5</v>
      </c>
      <c r="J35" s="25">
        <v>90</v>
      </c>
      <c r="K35" s="32" t="s">
        <v>61</v>
      </c>
      <c r="L35" s="25">
        <v>91</v>
      </c>
      <c r="M35" s="25">
        <v>91</v>
      </c>
      <c r="N35" s="25">
        <v>89</v>
      </c>
      <c r="O35" s="25">
        <v>86</v>
      </c>
      <c r="P35" s="25">
        <v>86</v>
      </c>
      <c r="Q35" s="25">
        <v>93</v>
      </c>
      <c r="R35" s="25">
        <v>80</v>
      </c>
      <c r="S35" s="25">
        <v>92</v>
      </c>
      <c r="T35" s="27">
        <f>(C35*3+D35*3+E35*4+F35*4+H35*4+I35*4+J35*4+L35*4+M35*4+N35*2+O35*3+P35*4+Q35*2+R35*3+S35*3)/51</f>
        <v>88.078431372549</v>
      </c>
    </row>
    <row r="36" s="5" customFormat="1" ht="20" customHeight="1" spans="1:22">
      <c r="A36" s="33" t="s">
        <v>26</v>
      </c>
      <c r="B36" s="30" t="s">
        <v>62</v>
      </c>
      <c r="C36" s="31">
        <v>86</v>
      </c>
      <c r="D36" s="25">
        <v>87</v>
      </c>
      <c r="E36" s="25">
        <v>80</v>
      </c>
      <c r="F36" s="25">
        <v>92</v>
      </c>
      <c r="G36" s="25">
        <v>90</v>
      </c>
      <c r="H36" s="25">
        <v>87</v>
      </c>
      <c r="I36" s="25">
        <v>91</v>
      </c>
      <c r="J36" s="25">
        <v>73</v>
      </c>
      <c r="K36" s="25">
        <v>92</v>
      </c>
      <c r="L36" s="25">
        <v>89</v>
      </c>
      <c r="M36" s="25">
        <v>95</v>
      </c>
      <c r="N36" s="25">
        <v>88</v>
      </c>
      <c r="O36" s="32"/>
      <c r="P36" s="25">
        <v>95</v>
      </c>
      <c r="Q36" s="25">
        <v>94</v>
      </c>
      <c r="R36" s="25">
        <v>87</v>
      </c>
      <c r="S36" s="25">
        <v>89</v>
      </c>
      <c r="T36" s="34">
        <f>(C36*3+D36*3+E36*4+F36*4+G36*3+H36*4+I36*4+J36*4+K36*2+L36*4+M36*4+N36*2+P36*3+Q36*2+R36*3+S36*3)/52</f>
        <v>88.0384615384615</v>
      </c>
    </row>
    <row r="37" s="5" customFormat="1" ht="20" customHeight="1" spans="1:22">
      <c r="A37" s="33" t="s">
        <v>26</v>
      </c>
      <c r="B37" s="30" t="s">
        <v>63</v>
      </c>
      <c r="C37" s="31">
        <v>87</v>
      </c>
      <c r="D37" s="25">
        <v>85</v>
      </c>
      <c r="E37" s="25">
        <v>87</v>
      </c>
      <c r="F37" s="25">
        <v>93</v>
      </c>
      <c r="G37" s="25">
        <v>88</v>
      </c>
      <c r="H37" s="25">
        <v>94</v>
      </c>
      <c r="I37" s="25">
        <v>80.5</v>
      </c>
      <c r="J37" s="25">
        <v>80</v>
      </c>
      <c r="K37" s="25">
        <v>72</v>
      </c>
      <c r="L37" s="25">
        <v>87</v>
      </c>
      <c r="M37" s="25">
        <v>90</v>
      </c>
      <c r="N37" s="25">
        <v>91</v>
      </c>
      <c r="O37" s="25">
        <v>90</v>
      </c>
      <c r="P37" s="25">
        <v>95</v>
      </c>
      <c r="Q37" s="25">
        <v>94</v>
      </c>
      <c r="R37" s="25">
        <v>87</v>
      </c>
      <c r="S37" s="25">
        <v>93</v>
      </c>
      <c r="T37" s="34">
        <f>(C37*3+D37*3+E37*4+F37*4+G37*3+H37*4+I37*4+J37*4+K37*2+L37*4+M37*4+N37*2+O37*3+P37*4+Q37*2+R37*3+S37*3)/56</f>
        <v>88.0357142857143</v>
      </c>
    </row>
    <row r="38" s="5" customFormat="1" ht="20" customHeight="1" spans="1:22">
      <c r="A38" s="29" t="s">
        <v>26</v>
      </c>
      <c r="B38" s="30" t="s">
        <v>64</v>
      </c>
      <c r="C38" s="31">
        <v>91</v>
      </c>
      <c r="D38" s="25">
        <v>83</v>
      </c>
      <c r="E38" s="25">
        <v>96</v>
      </c>
      <c r="F38" s="25">
        <v>94.5</v>
      </c>
      <c r="G38" s="32" t="s">
        <v>65</v>
      </c>
      <c r="H38" s="25">
        <v>87</v>
      </c>
      <c r="I38" s="25">
        <v>86</v>
      </c>
      <c r="J38" s="25">
        <v>85</v>
      </c>
      <c r="K38" s="25">
        <v>86</v>
      </c>
      <c r="L38" s="25">
        <v>89</v>
      </c>
      <c r="M38" s="25">
        <v>77</v>
      </c>
      <c r="N38" s="25">
        <v>91</v>
      </c>
      <c r="O38" s="25">
        <v>86</v>
      </c>
      <c r="P38" s="25">
        <v>86</v>
      </c>
      <c r="Q38" s="25">
        <v>91</v>
      </c>
      <c r="R38" s="32" t="s">
        <v>35</v>
      </c>
      <c r="S38" s="25">
        <v>90</v>
      </c>
      <c r="T38" s="27">
        <f>(C38*3+D38*3+E38*4+F38*4+H38*4+I38*4+J38*4+K38*2+L38*4+M38*4+N38*2+O38*3+P38*4+Q38*2+S38*3)/50</f>
        <v>87.76</v>
      </c>
    </row>
    <row r="39" s="5" customFormat="1" ht="20" customHeight="1" spans="1:22">
      <c r="A39" s="24" t="s">
        <v>66</v>
      </c>
      <c r="B39" s="25">
        <v>2300016255</v>
      </c>
      <c r="C39" s="26">
        <v>88</v>
      </c>
      <c r="D39" s="25">
        <v>81</v>
      </c>
      <c r="E39" s="25">
        <v>80</v>
      </c>
      <c r="F39" s="25">
        <v>91</v>
      </c>
      <c r="G39" s="25">
        <v>80</v>
      </c>
      <c r="H39" s="25">
        <v>91</v>
      </c>
      <c r="I39" s="25">
        <v>96</v>
      </c>
      <c r="J39" s="25">
        <v>85</v>
      </c>
      <c r="K39" s="25">
        <v>86</v>
      </c>
      <c r="L39" s="25">
        <v>86</v>
      </c>
      <c r="M39" s="25">
        <v>96</v>
      </c>
      <c r="N39" s="25">
        <v>85</v>
      </c>
      <c r="O39" s="25">
        <v>85</v>
      </c>
      <c r="P39" s="25">
        <v>90</v>
      </c>
      <c r="Q39" s="25">
        <v>87</v>
      </c>
      <c r="R39" s="25">
        <v>86</v>
      </c>
      <c r="S39" s="25">
        <v>92</v>
      </c>
      <c r="T39" s="27">
        <f>(C39*3+D39*3+E39*4+F39*4+G39*3+H39*4+I39*4+J39*4+K39*2+L39*4+M39*4+N39*2+O39*3+P39*4+Q39*2+R39*3+S39*3)/56</f>
        <v>87.7142857142857</v>
      </c>
      <c r="U39" s="6"/>
      <c r="V39" s="6"/>
    </row>
    <row r="40" s="5" customFormat="1" ht="20" customHeight="1" spans="1:22">
      <c r="A40" s="29" t="s">
        <v>26</v>
      </c>
      <c r="B40" s="30" t="s">
        <v>67</v>
      </c>
      <c r="C40" s="31">
        <v>84</v>
      </c>
      <c r="D40" s="25">
        <v>89</v>
      </c>
      <c r="E40" s="25">
        <v>86</v>
      </c>
      <c r="F40" s="25">
        <v>96</v>
      </c>
      <c r="G40" s="25">
        <v>90</v>
      </c>
      <c r="H40" s="25">
        <v>90</v>
      </c>
      <c r="I40" s="25">
        <v>85.5</v>
      </c>
      <c r="J40" s="25">
        <v>82</v>
      </c>
      <c r="K40" s="25">
        <v>90</v>
      </c>
      <c r="L40" s="25">
        <v>87</v>
      </c>
      <c r="M40" s="25">
        <v>91</v>
      </c>
      <c r="N40" s="32" t="s">
        <v>61</v>
      </c>
      <c r="O40" s="25">
        <v>89</v>
      </c>
      <c r="P40" s="25">
        <v>86</v>
      </c>
      <c r="Q40" s="25">
        <v>94</v>
      </c>
      <c r="R40" s="25">
        <v>77</v>
      </c>
      <c r="S40" s="25">
        <v>89</v>
      </c>
      <c r="T40" s="27">
        <f>(C40*3+D40*3+E40*4+F40*4+G40*3+H40*4+I40*4+J40*4+K40*2+L40*4+M40*4+O40*3+P40*4+Q40*2+R40*3+S40*3)/54</f>
        <v>87.7037037037037</v>
      </c>
    </row>
    <row r="41" s="5" customFormat="1" ht="20" customHeight="1" spans="1:22">
      <c r="A41" s="28">
        <v>28</v>
      </c>
      <c r="B41" s="25" t="s">
        <v>68</v>
      </c>
      <c r="C41" s="26">
        <v>87</v>
      </c>
      <c r="D41" s="25">
        <v>87</v>
      </c>
      <c r="E41" s="25">
        <v>84</v>
      </c>
      <c r="F41" s="25">
        <v>89</v>
      </c>
      <c r="G41" s="25">
        <v>95</v>
      </c>
      <c r="H41" s="25">
        <v>85</v>
      </c>
      <c r="I41" s="25">
        <v>86</v>
      </c>
      <c r="J41" s="25">
        <v>85</v>
      </c>
      <c r="K41" s="25">
        <v>90</v>
      </c>
      <c r="L41" s="25">
        <v>86</v>
      </c>
      <c r="M41" s="25">
        <v>89</v>
      </c>
      <c r="N41" s="25">
        <v>87</v>
      </c>
      <c r="O41" s="25">
        <v>90</v>
      </c>
      <c r="P41" s="25">
        <v>85</v>
      </c>
      <c r="Q41" s="25">
        <v>94</v>
      </c>
      <c r="R41" s="25">
        <v>87</v>
      </c>
      <c r="S41" s="25">
        <v>91</v>
      </c>
      <c r="T41" s="27">
        <f>(C41*3+D41*3+E41*4+F41*4+G41*3+H41*4+I41*4+J41*4+K41*2+L41*4+M41*4+N41*2+O41*3+P41*4+Q41*2+R41*3+S41*3)/56</f>
        <v>87.6607142857143</v>
      </c>
    </row>
    <row r="42" s="5" customFormat="1" ht="20" customHeight="1" spans="1:22">
      <c r="A42" s="24" t="s">
        <v>69</v>
      </c>
      <c r="B42" s="25" t="s">
        <v>70</v>
      </c>
      <c r="C42" s="26">
        <v>88</v>
      </c>
      <c r="D42" s="25">
        <v>93</v>
      </c>
      <c r="E42" s="25">
        <v>85</v>
      </c>
      <c r="F42" s="25">
        <v>90</v>
      </c>
      <c r="G42" s="25">
        <v>85</v>
      </c>
      <c r="H42" s="25">
        <v>91</v>
      </c>
      <c r="I42" s="25">
        <v>90.5</v>
      </c>
      <c r="J42" s="25">
        <v>86</v>
      </c>
      <c r="K42" s="25">
        <v>85</v>
      </c>
      <c r="L42" s="25">
        <v>88</v>
      </c>
      <c r="M42" s="25">
        <v>87</v>
      </c>
      <c r="N42" s="25">
        <v>83</v>
      </c>
      <c r="O42" s="25">
        <v>84</v>
      </c>
      <c r="P42" s="25">
        <v>87</v>
      </c>
      <c r="Q42" s="25">
        <v>89</v>
      </c>
      <c r="R42" s="25">
        <v>85</v>
      </c>
      <c r="S42" s="25">
        <v>90</v>
      </c>
      <c r="T42" s="27">
        <f>(C42*3+D42*3+E42*4+F42*4+G42*3+H42*4+I42*4+J42*4+K42*2+L42*4+M42*4+N42*2+O42*3+P42*4+Q42*2+R42*3+S42*3)/56</f>
        <v>87.625</v>
      </c>
    </row>
    <row r="43" s="5" customFormat="1" ht="20" customHeight="1" spans="1:22">
      <c r="A43" s="24" t="s">
        <v>71</v>
      </c>
      <c r="B43" s="25" t="s">
        <v>72</v>
      </c>
      <c r="C43" s="26">
        <v>89</v>
      </c>
      <c r="D43" s="25">
        <v>92</v>
      </c>
      <c r="E43" s="25">
        <v>86</v>
      </c>
      <c r="F43" s="25">
        <v>89</v>
      </c>
      <c r="G43" s="25">
        <v>85</v>
      </c>
      <c r="H43" s="25">
        <v>90</v>
      </c>
      <c r="I43" s="25">
        <v>84</v>
      </c>
      <c r="J43" s="25">
        <v>73</v>
      </c>
      <c r="K43" s="25">
        <v>85</v>
      </c>
      <c r="L43" s="25">
        <v>93</v>
      </c>
      <c r="M43" s="25">
        <v>92</v>
      </c>
      <c r="N43" s="25">
        <v>87</v>
      </c>
      <c r="O43" s="25">
        <v>93</v>
      </c>
      <c r="P43" s="25">
        <v>88</v>
      </c>
      <c r="Q43" s="25">
        <v>88</v>
      </c>
      <c r="R43" s="25">
        <v>82</v>
      </c>
      <c r="S43" s="25">
        <v>90</v>
      </c>
      <c r="T43" s="27">
        <f>(C43*3+D43*3+E43*4+F43*4+G43*3+H43*4+I43*4+J43*4+K43*2+L43*4+M43*4+N43*2+O43*3+P43*4+Q43*2+R43*3+S43*3)/56</f>
        <v>87.375</v>
      </c>
    </row>
    <row r="44" s="5" customFormat="1" ht="20" customHeight="1" spans="1:22">
      <c r="A44" s="42" t="s">
        <v>50</v>
      </c>
      <c r="B44" s="25" t="s">
        <v>73</v>
      </c>
      <c r="C44" s="26">
        <v>89</v>
      </c>
      <c r="D44" s="25">
        <v>90</v>
      </c>
      <c r="E44" s="25">
        <v>80</v>
      </c>
      <c r="F44" s="25">
        <v>99</v>
      </c>
      <c r="G44" s="25">
        <v>81</v>
      </c>
      <c r="H44" s="25">
        <v>92</v>
      </c>
      <c r="I44" s="25">
        <v>88</v>
      </c>
      <c r="J44" s="25">
        <v>87</v>
      </c>
      <c r="K44" s="25">
        <v>95</v>
      </c>
      <c r="L44" s="25">
        <v>84</v>
      </c>
      <c r="M44" s="25">
        <v>90</v>
      </c>
      <c r="N44" s="40"/>
      <c r="O44" s="40"/>
      <c r="P44" s="25">
        <v>81</v>
      </c>
      <c r="Q44" s="25">
        <v>88</v>
      </c>
      <c r="R44" s="25">
        <v>82</v>
      </c>
      <c r="S44" s="25">
        <v>84</v>
      </c>
      <c r="T44" s="27">
        <f>(C44*3+D44*3+E44*4+F44*4+G44*3+H44*4+I44*4+J44*4+K44*2+L44*4+M44*4+P44*3+Q44*2+R44*3+S44*3)/50</f>
        <v>87.34</v>
      </c>
      <c r="U44" s="6"/>
      <c r="V44" s="6"/>
    </row>
    <row r="45" s="5" customFormat="1" ht="20" customHeight="1" spans="1:22">
      <c r="A45" s="42" t="s">
        <v>50</v>
      </c>
      <c r="B45" s="25">
        <v>2300016224</v>
      </c>
      <c r="C45" s="26">
        <v>90</v>
      </c>
      <c r="D45" s="25">
        <v>94</v>
      </c>
      <c r="E45" s="25">
        <v>80</v>
      </c>
      <c r="F45" s="25">
        <v>88</v>
      </c>
      <c r="G45" s="25">
        <v>86</v>
      </c>
      <c r="H45" s="25">
        <v>91</v>
      </c>
      <c r="I45" s="25">
        <v>89</v>
      </c>
      <c r="J45" s="25">
        <v>86</v>
      </c>
      <c r="K45" s="25">
        <v>80</v>
      </c>
      <c r="L45" s="25">
        <v>85</v>
      </c>
      <c r="M45" s="25">
        <v>91</v>
      </c>
      <c r="N45" s="40"/>
      <c r="O45" s="40"/>
      <c r="P45" s="25">
        <v>85</v>
      </c>
      <c r="Q45" s="25">
        <v>94</v>
      </c>
      <c r="R45" s="25">
        <v>85</v>
      </c>
      <c r="S45" s="25">
        <v>86</v>
      </c>
      <c r="T45" s="27">
        <f>(C45*3+D45*3+E45*4+F45*4+G45*3+H45*4+I45*4+J45*4+K45*2+L45*4+M45*4+P45*3+Q45*2+R45*3+S45*3)/50</f>
        <v>87.32</v>
      </c>
      <c r="U45" s="6"/>
      <c r="V45" s="6"/>
    </row>
    <row r="46" s="5" customFormat="1" ht="20" customHeight="1" spans="1:22">
      <c r="A46" s="24" t="s">
        <v>74</v>
      </c>
      <c r="B46" s="25" t="s">
        <v>75</v>
      </c>
      <c r="C46" s="26">
        <v>88</v>
      </c>
      <c r="D46" s="25">
        <v>93</v>
      </c>
      <c r="E46" s="25">
        <v>85</v>
      </c>
      <c r="F46" s="25">
        <v>96</v>
      </c>
      <c r="G46" s="25">
        <v>70</v>
      </c>
      <c r="H46" s="25">
        <v>94</v>
      </c>
      <c r="I46" s="25">
        <v>87.5</v>
      </c>
      <c r="J46" s="25">
        <v>73</v>
      </c>
      <c r="K46" s="25">
        <v>87</v>
      </c>
      <c r="L46" s="25">
        <v>89</v>
      </c>
      <c r="M46" s="25">
        <v>90</v>
      </c>
      <c r="N46" s="25">
        <v>85</v>
      </c>
      <c r="O46" s="25">
        <v>83</v>
      </c>
      <c r="P46" s="25">
        <v>90</v>
      </c>
      <c r="Q46" s="25">
        <v>85</v>
      </c>
      <c r="R46" s="25">
        <v>86</v>
      </c>
      <c r="S46" s="25">
        <v>97</v>
      </c>
      <c r="T46" s="27">
        <f>(C46*3+D46*3+E46*4+F46*4+G46*3+H46*4+I46*4+J46*4+K46*2+L46*4+M46*4+N46*2+O46*3+P46*4+Q46*2+R46*3+S46*3)/56</f>
        <v>87.1964285714286</v>
      </c>
    </row>
    <row r="47" s="5" customFormat="1" ht="20" customHeight="1" spans="1:22">
      <c r="A47" s="28">
        <v>32</v>
      </c>
      <c r="B47" s="25" t="s">
        <v>76</v>
      </c>
      <c r="C47" s="26">
        <v>89</v>
      </c>
      <c r="D47" s="25">
        <v>78</v>
      </c>
      <c r="E47" s="25">
        <v>84</v>
      </c>
      <c r="F47" s="25">
        <v>92</v>
      </c>
      <c r="G47" s="25">
        <v>86</v>
      </c>
      <c r="H47" s="25">
        <v>92</v>
      </c>
      <c r="I47" s="25">
        <v>93</v>
      </c>
      <c r="J47" s="25">
        <v>89</v>
      </c>
      <c r="K47" s="25">
        <v>86</v>
      </c>
      <c r="L47" s="25">
        <v>86</v>
      </c>
      <c r="M47" s="25">
        <v>88</v>
      </c>
      <c r="N47" s="25">
        <v>85</v>
      </c>
      <c r="O47" s="25">
        <v>84</v>
      </c>
      <c r="P47" s="25">
        <v>88</v>
      </c>
      <c r="Q47" s="25">
        <v>90</v>
      </c>
      <c r="R47" s="25">
        <v>82</v>
      </c>
      <c r="S47" s="25">
        <v>85</v>
      </c>
      <c r="T47" s="27">
        <f>(C47*3+D47*3+E47*4+F47*4+G47*3+H47*4+I47*4+J47*4+K47*2+L47*4+M47*4+N47*2+O47*3+P47*4+Q47*2+R47*3+S47*3)/56</f>
        <v>87.1785714285714</v>
      </c>
      <c r="U47" s="6"/>
      <c r="V47" s="6"/>
    </row>
    <row r="48" s="5" customFormat="1" ht="20" customHeight="1" spans="1:22">
      <c r="A48" s="29" t="s">
        <v>26</v>
      </c>
      <c r="B48" s="30" t="s">
        <v>77</v>
      </c>
      <c r="C48" s="31">
        <v>88</v>
      </c>
      <c r="D48" s="25">
        <v>90</v>
      </c>
      <c r="E48" s="25">
        <v>89</v>
      </c>
      <c r="F48" s="25">
        <v>86</v>
      </c>
      <c r="G48" s="25">
        <v>86</v>
      </c>
      <c r="H48" s="25">
        <v>92</v>
      </c>
      <c r="I48" s="25">
        <v>83.5</v>
      </c>
      <c r="J48" s="25">
        <v>76</v>
      </c>
      <c r="K48" s="32"/>
      <c r="L48" s="25">
        <v>88</v>
      </c>
      <c r="M48" s="25">
        <v>91</v>
      </c>
      <c r="N48" s="25">
        <v>85</v>
      </c>
      <c r="O48" s="25">
        <v>87</v>
      </c>
      <c r="P48" s="25">
        <v>90</v>
      </c>
      <c r="Q48" s="25">
        <v>80</v>
      </c>
      <c r="R48" s="25">
        <v>85</v>
      </c>
      <c r="S48" s="25">
        <v>95</v>
      </c>
      <c r="T48" s="27">
        <f>(C48*3+D48*3+E48*4+F48*4+G48*3+H48*4+I48*4+J48*4+L48*4+M48*4+N48*2+O48*3+P48*4+Q48*2+R48*3+S48*3)/54</f>
        <v>87.1296296296296</v>
      </c>
    </row>
    <row r="49" s="5" customFormat="1" ht="20" customHeight="1" spans="1:22">
      <c r="A49" s="43">
        <v>33</v>
      </c>
      <c r="B49" s="25">
        <v>2300013942</v>
      </c>
      <c r="C49" s="26">
        <v>86</v>
      </c>
      <c r="D49" s="25">
        <v>75</v>
      </c>
      <c r="E49" s="25">
        <v>93</v>
      </c>
      <c r="F49" s="25">
        <v>92</v>
      </c>
      <c r="G49" s="25">
        <v>94</v>
      </c>
      <c r="H49" s="25">
        <v>84</v>
      </c>
      <c r="I49" s="25">
        <v>94.5</v>
      </c>
      <c r="J49" s="25">
        <v>87</v>
      </c>
      <c r="K49" s="25">
        <v>89</v>
      </c>
      <c r="L49" s="25">
        <v>91</v>
      </c>
      <c r="M49" s="25">
        <v>83</v>
      </c>
      <c r="N49" s="25">
        <v>87</v>
      </c>
      <c r="O49" s="25">
        <v>90</v>
      </c>
      <c r="P49" s="25">
        <v>85</v>
      </c>
      <c r="Q49" s="25">
        <v>87</v>
      </c>
      <c r="R49" s="25">
        <v>76</v>
      </c>
      <c r="S49" s="25">
        <v>83</v>
      </c>
      <c r="T49" s="27">
        <f>(C49*3+D49*3+E49*4+F49*4+G49*3+H49*4+I49*4+J49*4+K49*2+L49*4+M49*4+N49*2+O49*3+P49*4+Q49*2+R49*3+S49*3)/56</f>
        <v>87.0714285714286</v>
      </c>
      <c r="U49" s="6"/>
      <c r="V49" s="6"/>
    </row>
    <row r="50" s="5" customFormat="1" ht="20" customHeight="1" spans="1:22">
      <c r="A50" s="42" t="s">
        <v>50</v>
      </c>
      <c r="B50" s="25">
        <v>2300016272</v>
      </c>
      <c r="C50" s="26">
        <v>90</v>
      </c>
      <c r="D50" s="25">
        <v>95</v>
      </c>
      <c r="E50" s="25">
        <v>87</v>
      </c>
      <c r="F50" s="25">
        <v>88</v>
      </c>
      <c r="G50" s="25">
        <v>80</v>
      </c>
      <c r="H50" s="25">
        <v>90</v>
      </c>
      <c r="I50" s="25">
        <v>99</v>
      </c>
      <c r="J50" s="25">
        <v>85</v>
      </c>
      <c r="K50" s="25">
        <v>76</v>
      </c>
      <c r="L50" s="25">
        <v>83</v>
      </c>
      <c r="M50" s="25">
        <v>91</v>
      </c>
      <c r="N50" s="40"/>
      <c r="O50" s="40"/>
      <c r="P50" s="25">
        <v>77</v>
      </c>
      <c r="Q50" s="25">
        <v>87</v>
      </c>
      <c r="R50" s="25">
        <v>77</v>
      </c>
      <c r="S50" s="25">
        <v>88</v>
      </c>
      <c r="T50" s="27">
        <f>(C50*3+D50*3+E50*4+F50*4+G50*3+H50*4+I50*4+J50*4+K50*2+L50*4+M50*4+P50*3+Q50*2+R50*3+S50*3)/50</f>
        <v>86.78</v>
      </c>
    </row>
    <row r="51" s="5" customFormat="1" ht="19.8" customHeight="1" spans="1:22">
      <c r="A51" s="24" t="s">
        <v>78</v>
      </c>
      <c r="B51" s="25" t="s">
        <v>79</v>
      </c>
      <c r="C51" s="26">
        <v>89</v>
      </c>
      <c r="D51" s="25">
        <v>89</v>
      </c>
      <c r="E51" s="25">
        <v>85</v>
      </c>
      <c r="F51" s="25">
        <v>84</v>
      </c>
      <c r="G51" s="25">
        <v>85</v>
      </c>
      <c r="H51" s="25">
        <v>92</v>
      </c>
      <c r="I51" s="25">
        <v>90</v>
      </c>
      <c r="J51" s="25">
        <v>85</v>
      </c>
      <c r="K51" s="25">
        <v>90</v>
      </c>
      <c r="L51" s="25">
        <v>89</v>
      </c>
      <c r="M51" s="25">
        <v>88</v>
      </c>
      <c r="N51" s="25">
        <v>78</v>
      </c>
      <c r="O51" s="25">
        <v>84</v>
      </c>
      <c r="P51" s="25">
        <v>91</v>
      </c>
      <c r="Q51" s="25">
        <v>93</v>
      </c>
      <c r="R51" s="25">
        <v>80</v>
      </c>
      <c r="S51" s="25">
        <v>80</v>
      </c>
      <c r="T51" s="27">
        <f t="shared" ref="T51:T56" si="2">(C51*3+D51*3+E51*4+F51*4+G51*3+H51*4+I51*4+J51*4+K51*2+L51*4+M51*4+N51*2+O51*3+P51*4+Q51*2+R51*3+S51*3)/56</f>
        <v>86.7678571428571</v>
      </c>
    </row>
    <row r="52" s="5" customFormat="1" ht="20" customHeight="1" spans="1:22">
      <c r="A52" s="35">
        <v>35</v>
      </c>
      <c r="B52" s="25" t="s">
        <v>80</v>
      </c>
      <c r="C52" s="26">
        <v>86</v>
      </c>
      <c r="D52" s="25">
        <v>91</v>
      </c>
      <c r="E52" s="25">
        <v>84</v>
      </c>
      <c r="F52" s="25">
        <v>89</v>
      </c>
      <c r="G52" s="25">
        <v>92</v>
      </c>
      <c r="H52" s="25">
        <v>85</v>
      </c>
      <c r="I52" s="25">
        <v>84.5</v>
      </c>
      <c r="J52" s="25">
        <v>81</v>
      </c>
      <c r="K52" s="25">
        <v>82</v>
      </c>
      <c r="L52" s="25">
        <v>86</v>
      </c>
      <c r="M52" s="25">
        <v>92</v>
      </c>
      <c r="N52" s="25">
        <v>85</v>
      </c>
      <c r="O52" s="25">
        <v>84</v>
      </c>
      <c r="P52" s="25">
        <v>84</v>
      </c>
      <c r="Q52" s="25">
        <v>94</v>
      </c>
      <c r="R52" s="25">
        <v>85</v>
      </c>
      <c r="S52" s="25">
        <v>92</v>
      </c>
      <c r="T52" s="34">
        <f t="shared" si="2"/>
        <v>86.6785714285714</v>
      </c>
      <c r="U52" s="6"/>
      <c r="V52" s="6"/>
    </row>
    <row r="53" s="5" customFormat="1" ht="20" customHeight="1" spans="1:22">
      <c r="A53" s="35">
        <v>35</v>
      </c>
      <c r="B53" s="25" t="s">
        <v>81</v>
      </c>
      <c r="C53" s="26">
        <v>89</v>
      </c>
      <c r="D53" s="25">
        <v>91</v>
      </c>
      <c r="E53" s="25">
        <v>90</v>
      </c>
      <c r="F53" s="25">
        <v>88</v>
      </c>
      <c r="G53" s="25">
        <v>88</v>
      </c>
      <c r="H53" s="25">
        <v>83</v>
      </c>
      <c r="I53" s="25">
        <v>85</v>
      </c>
      <c r="J53" s="25">
        <v>88</v>
      </c>
      <c r="K53" s="25">
        <v>87</v>
      </c>
      <c r="L53" s="25">
        <v>82</v>
      </c>
      <c r="M53" s="25">
        <v>86</v>
      </c>
      <c r="N53" s="25">
        <v>81</v>
      </c>
      <c r="O53" s="25">
        <v>93</v>
      </c>
      <c r="P53" s="25">
        <v>82</v>
      </c>
      <c r="Q53" s="25">
        <v>93</v>
      </c>
      <c r="R53" s="25">
        <v>82</v>
      </c>
      <c r="S53" s="25">
        <v>89</v>
      </c>
      <c r="T53" s="34">
        <f t="shared" si="2"/>
        <v>86.6785714285714</v>
      </c>
      <c r="U53" s="6"/>
      <c r="V53" s="6"/>
    </row>
    <row r="54" s="5" customFormat="1" ht="20" customHeight="1" spans="1:22">
      <c r="A54" s="24" t="s">
        <v>82</v>
      </c>
      <c r="B54" s="25" t="s">
        <v>83</v>
      </c>
      <c r="C54" s="26">
        <v>87</v>
      </c>
      <c r="D54" s="25">
        <v>80</v>
      </c>
      <c r="E54" s="25">
        <v>90</v>
      </c>
      <c r="F54" s="25">
        <v>81</v>
      </c>
      <c r="G54" s="25">
        <v>80</v>
      </c>
      <c r="H54" s="25">
        <v>87</v>
      </c>
      <c r="I54" s="25">
        <v>90</v>
      </c>
      <c r="J54" s="25">
        <v>88</v>
      </c>
      <c r="K54" s="25">
        <v>90</v>
      </c>
      <c r="L54" s="25">
        <v>87</v>
      </c>
      <c r="M54" s="25">
        <v>94</v>
      </c>
      <c r="N54" s="25">
        <v>83</v>
      </c>
      <c r="O54" s="25">
        <v>85</v>
      </c>
      <c r="P54" s="25">
        <v>87</v>
      </c>
      <c r="Q54" s="25">
        <v>91</v>
      </c>
      <c r="R54" s="25">
        <v>82</v>
      </c>
      <c r="S54" s="25">
        <v>88</v>
      </c>
      <c r="T54" s="27">
        <f t="shared" si="2"/>
        <v>86.6071428571429</v>
      </c>
    </row>
    <row r="55" s="7" customFormat="1" ht="20" customHeight="1" spans="1:22">
      <c r="A55" s="28">
        <v>38</v>
      </c>
      <c r="B55" s="25" t="s">
        <v>84</v>
      </c>
      <c r="C55" s="26">
        <v>91</v>
      </c>
      <c r="D55" s="25">
        <v>93</v>
      </c>
      <c r="E55" s="25">
        <v>96</v>
      </c>
      <c r="F55" s="25">
        <v>90</v>
      </c>
      <c r="G55" s="25">
        <v>85</v>
      </c>
      <c r="H55" s="25">
        <v>89</v>
      </c>
      <c r="I55" s="25">
        <v>90</v>
      </c>
      <c r="J55" s="25">
        <v>88</v>
      </c>
      <c r="K55" s="25">
        <v>93</v>
      </c>
      <c r="L55" s="25">
        <v>87</v>
      </c>
      <c r="M55" s="25">
        <v>78</v>
      </c>
      <c r="N55" s="25">
        <v>86</v>
      </c>
      <c r="O55" s="25">
        <v>79</v>
      </c>
      <c r="P55" s="25">
        <v>76</v>
      </c>
      <c r="Q55" s="25">
        <v>77</v>
      </c>
      <c r="R55" s="25">
        <v>85</v>
      </c>
      <c r="S55" s="25">
        <v>86</v>
      </c>
      <c r="T55" s="27">
        <f t="shared" si="2"/>
        <v>86.5178571428571</v>
      </c>
      <c r="U55" s="6"/>
      <c r="V55" s="6"/>
    </row>
    <row r="56" s="5" customFormat="1" ht="20" customHeight="1" spans="1:22">
      <c r="A56" s="24" t="s">
        <v>85</v>
      </c>
      <c r="B56" s="25" t="s">
        <v>86</v>
      </c>
      <c r="C56" s="26">
        <v>89</v>
      </c>
      <c r="D56" s="25">
        <v>83</v>
      </c>
      <c r="E56" s="25">
        <v>85</v>
      </c>
      <c r="F56" s="25">
        <v>91</v>
      </c>
      <c r="G56" s="25">
        <v>87</v>
      </c>
      <c r="H56" s="25">
        <v>93</v>
      </c>
      <c r="I56" s="25">
        <v>90</v>
      </c>
      <c r="J56" s="25">
        <v>85</v>
      </c>
      <c r="K56" s="25">
        <v>89</v>
      </c>
      <c r="L56" s="25">
        <v>87</v>
      </c>
      <c r="M56" s="25">
        <v>85</v>
      </c>
      <c r="N56" s="25">
        <v>88</v>
      </c>
      <c r="O56" s="25">
        <v>89</v>
      </c>
      <c r="P56" s="25">
        <v>87</v>
      </c>
      <c r="Q56" s="25">
        <v>83</v>
      </c>
      <c r="R56" s="25">
        <v>75</v>
      </c>
      <c r="S56" s="25">
        <v>81</v>
      </c>
      <c r="T56" s="27">
        <f t="shared" si="2"/>
        <v>86.5</v>
      </c>
    </row>
    <row r="57" s="5" customFormat="1" ht="20" customHeight="1" spans="1:22">
      <c r="A57" s="29" t="s">
        <v>26</v>
      </c>
      <c r="B57" s="30" t="s">
        <v>87</v>
      </c>
      <c r="C57" s="31">
        <v>84</v>
      </c>
      <c r="D57" s="25">
        <v>79</v>
      </c>
      <c r="E57" s="25">
        <v>84</v>
      </c>
      <c r="F57" s="25">
        <v>88</v>
      </c>
      <c r="G57" s="32"/>
      <c r="H57" s="25">
        <v>84</v>
      </c>
      <c r="I57" s="25">
        <v>87.5</v>
      </c>
      <c r="J57" s="25">
        <v>86</v>
      </c>
      <c r="K57" s="25">
        <v>85</v>
      </c>
      <c r="L57" s="25">
        <v>82</v>
      </c>
      <c r="M57" s="25">
        <v>86</v>
      </c>
      <c r="N57" s="25">
        <v>88</v>
      </c>
      <c r="O57" s="25">
        <v>89</v>
      </c>
      <c r="P57" s="25">
        <v>96</v>
      </c>
      <c r="Q57" s="25">
        <v>89</v>
      </c>
      <c r="R57" s="25">
        <v>86</v>
      </c>
      <c r="S57" s="25">
        <v>90</v>
      </c>
      <c r="T57" s="27">
        <f>(C57*3+D57*3+E57*4+F57*4+H57*4+I57*4+J57*4+K57*2+L57*4+M57*4+N57*2+O57*3+P57*4+Q57*2+R57*3+S57*3)/53</f>
        <v>86.4528301886792</v>
      </c>
    </row>
    <row r="58" s="5" customFormat="1" ht="20" customHeight="1" spans="1:22">
      <c r="A58" s="39" t="s">
        <v>50</v>
      </c>
      <c r="B58" s="25">
        <v>2300016219</v>
      </c>
      <c r="C58" s="26">
        <v>85</v>
      </c>
      <c r="D58" s="25">
        <v>90</v>
      </c>
      <c r="E58" s="25">
        <v>92</v>
      </c>
      <c r="F58" s="25">
        <v>84</v>
      </c>
      <c r="G58" s="25">
        <v>86</v>
      </c>
      <c r="H58" s="25">
        <v>87</v>
      </c>
      <c r="I58" s="41" t="s">
        <v>88</v>
      </c>
      <c r="J58" s="25">
        <v>85</v>
      </c>
      <c r="K58" s="25">
        <v>83</v>
      </c>
      <c r="L58" s="25">
        <v>91</v>
      </c>
      <c r="M58" s="25">
        <v>82</v>
      </c>
      <c r="N58" s="40"/>
      <c r="O58" s="40"/>
      <c r="P58" s="25">
        <v>82</v>
      </c>
      <c r="Q58" s="25">
        <v>87</v>
      </c>
      <c r="R58" s="25">
        <v>81</v>
      </c>
      <c r="S58" s="25">
        <v>89</v>
      </c>
      <c r="T58" s="27">
        <f>(C58*3+D58*3+E58*4+F58*4+G58*3+H58*4+I58*4+J58*4+K58*2+L58*4+M58*4+P58*3+Q58*2+R58*3+S58*3)/50</f>
        <v>86.42</v>
      </c>
      <c r="U58" s="6"/>
      <c r="V58" s="6"/>
    </row>
    <row r="59" s="5" customFormat="1" ht="20" customHeight="1" spans="1:22">
      <c r="A59" s="29" t="s">
        <v>26</v>
      </c>
      <c r="B59" s="30" t="s">
        <v>89</v>
      </c>
      <c r="C59" s="31">
        <v>87</v>
      </c>
      <c r="D59" s="25">
        <v>88</v>
      </c>
      <c r="E59" s="25">
        <v>80</v>
      </c>
      <c r="F59" s="25">
        <v>93</v>
      </c>
      <c r="G59" s="25">
        <v>85</v>
      </c>
      <c r="H59" s="25">
        <v>87</v>
      </c>
      <c r="I59" s="25">
        <v>83</v>
      </c>
      <c r="J59" s="25">
        <v>85</v>
      </c>
      <c r="K59" s="25">
        <v>86</v>
      </c>
      <c r="L59" s="25">
        <v>83</v>
      </c>
      <c r="M59" s="25">
        <v>91</v>
      </c>
      <c r="N59" s="25">
        <v>85</v>
      </c>
      <c r="O59" s="25">
        <v>89</v>
      </c>
      <c r="P59" s="25">
        <v>88</v>
      </c>
      <c r="Q59" s="25">
        <v>88</v>
      </c>
      <c r="R59" s="25">
        <v>77</v>
      </c>
      <c r="S59" s="25">
        <v>93</v>
      </c>
      <c r="T59" s="27">
        <f t="shared" ref="T59:T73" si="3">(C59*3+D59*3+E59*4+F59*4+G59*3+H59*4+I59*4+J59*4+K59*2+L59*4+M59*4+N59*2+O59*3+P59*4+Q59*2+R59*3+S59*3)/56</f>
        <v>86.3392857142857</v>
      </c>
    </row>
    <row r="60" s="5" customFormat="1" ht="20" customHeight="1" spans="1:22">
      <c r="A60" s="28">
        <v>40</v>
      </c>
      <c r="B60" s="25" t="s">
        <v>90</v>
      </c>
      <c r="C60" s="26">
        <v>88</v>
      </c>
      <c r="D60" s="25">
        <v>75</v>
      </c>
      <c r="E60" s="25">
        <v>90</v>
      </c>
      <c r="F60" s="25">
        <v>88</v>
      </c>
      <c r="G60" s="25">
        <v>85</v>
      </c>
      <c r="H60" s="25">
        <v>83</v>
      </c>
      <c r="I60" s="25">
        <v>81</v>
      </c>
      <c r="J60" s="25">
        <v>90</v>
      </c>
      <c r="K60" s="25">
        <v>91</v>
      </c>
      <c r="L60" s="25">
        <v>88</v>
      </c>
      <c r="M60" s="25">
        <v>89</v>
      </c>
      <c r="N60" s="25">
        <v>81</v>
      </c>
      <c r="O60" s="25">
        <v>86</v>
      </c>
      <c r="P60" s="25">
        <v>84</v>
      </c>
      <c r="Q60" s="25">
        <v>95</v>
      </c>
      <c r="R60" s="25">
        <v>81</v>
      </c>
      <c r="S60" s="25">
        <v>93</v>
      </c>
      <c r="T60" s="27">
        <f t="shared" si="3"/>
        <v>86.25</v>
      </c>
    </row>
    <row r="61" s="5" customFormat="1" ht="20" customHeight="1" spans="1:22">
      <c r="A61" s="28">
        <v>41</v>
      </c>
      <c r="B61" s="25" t="s">
        <v>91</v>
      </c>
      <c r="C61" s="26">
        <v>86</v>
      </c>
      <c r="D61" s="25">
        <v>90</v>
      </c>
      <c r="E61" s="25">
        <v>80</v>
      </c>
      <c r="F61" s="25">
        <v>83</v>
      </c>
      <c r="G61" s="25">
        <v>88</v>
      </c>
      <c r="H61" s="25">
        <v>85</v>
      </c>
      <c r="I61" s="25">
        <v>83.5</v>
      </c>
      <c r="J61" s="25">
        <v>76</v>
      </c>
      <c r="K61" s="25">
        <v>84</v>
      </c>
      <c r="L61" s="25">
        <v>92</v>
      </c>
      <c r="M61" s="25">
        <v>91</v>
      </c>
      <c r="N61" s="25">
        <v>80</v>
      </c>
      <c r="O61" s="25">
        <v>91</v>
      </c>
      <c r="P61" s="25">
        <v>90</v>
      </c>
      <c r="Q61" s="25">
        <v>90</v>
      </c>
      <c r="R61" s="25">
        <v>82</v>
      </c>
      <c r="S61" s="25">
        <v>96</v>
      </c>
      <c r="T61" s="27">
        <f t="shared" si="3"/>
        <v>86.2321428571429</v>
      </c>
      <c r="U61" s="6"/>
      <c r="V61" s="6"/>
    </row>
    <row r="62" s="5" customFormat="1" ht="20" customHeight="1" spans="1:22">
      <c r="A62" s="24" t="s">
        <v>92</v>
      </c>
      <c r="B62" s="25">
        <v>2300016291</v>
      </c>
      <c r="C62" s="26">
        <v>85</v>
      </c>
      <c r="D62" s="25">
        <v>83</v>
      </c>
      <c r="E62" s="25">
        <v>90</v>
      </c>
      <c r="F62" s="25">
        <v>90</v>
      </c>
      <c r="G62" s="25">
        <v>80</v>
      </c>
      <c r="H62" s="25">
        <v>92</v>
      </c>
      <c r="I62" s="25">
        <v>84.5</v>
      </c>
      <c r="J62" s="25">
        <v>82</v>
      </c>
      <c r="K62" s="25">
        <v>82</v>
      </c>
      <c r="L62" s="25">
        <v>84</v>
      </c>
      <c r="M62" s="25">
        <v>91</v>
      </c>
      <c r="N62" s="25">
        <v>84</v>
      </c>
      <c r="O62" s="25">
        <v>87</v>
      </c>
      <c r="P62" s="25">
        <v>87</v>
      </c>
      <c r="Q62" s="25">
        <v>86</v>
      </c>
      <c r="R62" s="25">
        <v>85</v>
      </c>
      <c r="S62" s="25">
        <v>87</v>
      </c>
      <c r="T62" s="27">
        <f t="shared" si="3"/>
        <v>86.1964285714286</v>
      </c>
    </row>
    <row r="63" s="5" customFormat="1" ht="20" customHeight="1" spans="1:22">
      <c r="A63" s="24" t="s">
        <v>93</v>
      </c>
      <c r="B63" s="25" t="s">
        <v>94</v>
      </c>
      <c r="C63" s="26">
        <v>88</v>
      </c>
      <c r="D63" s="25">
        <v>90</v>
      </c>
      <c r="E63" s="25">
        <v>86</v>
      </c>
      <c r="F63" s="25">
        <v>87</v>
      </c>
      <c r="G63" s="25">
        <v>85</v>
      </c>
      <c r="H63" s="25">
        <v>89</v>
      </c>
      <c r="I63" s="25">
        <v>84.5</v>
      </c>
      <c r="J63" s="25">
        <v>85</v>
      </c>
      <c r="K63" s="25">
        <v>79</v>
      </c>
      <c r="L63" s="25">
        <v>81</v>
      </c>
      <c r="M63" s="25">
        <v>87</v>
      </c>
      <c r="N63" s="25">
        <v>85</v>
      </c>
      <c r="O63" s="25">
        <v>86</v>
      </c>
      <c r="P63" s="25">
        <v>91</v>
      </c>
      <c r="Q63" s="25">
        <v>83</v>
      </c>
      <c r="R63" s="25">
        <v>82</v>
      </c>
      <c r="S63" s="25">
        <v>92</v>
      </c>
      <c r="T63" s="27">
        <f t="shared" si="3"/>
        <v>86.1607142857143</v>
      </c>
    </row>
    <row r="64" s="5" customFormat="1" ht="20" customHeight="1" spans="1:22">
      <c r="A64" s="24" t="s">
        <v>95</v>
      </c>
      <c r="B64" s="25" t="s">
        <v>96</v>
      </c>
      <c r="C64" s="26">
        <v>89</v>
      </c>
      <c r="D64" s="25">
        <v>79</v>
      </c>
      <c r="E64" s="25">
        <v>85</v>
      </c>
      <c r="F64" s="25">
        <v>90</v>
      </c>
      <c r="G64" s="25">
        <v>80</v>
      </c>
      <c r="H64" s="25">
        <v>95</v>
      </c>
      <c r="I64" s="25">
        <v>85</v>
      </c>
      <c r="J64" s="25">
        <v>81</v>
      </c>
      <c r="K64" s="25">
        <v>91</v>
      </c>
      <c r="L64" s="25">
        <v>85</v>
      </c>
      <c r="M64" s="25">
        <v>95</v>
      </c>
      <c r="N64" s="25">
        <v>85</v>
      </c>
      <c r="O64" s="25">
        <v>87</v>
      </c>
      <c r="P64" s="25">
        <v>80</v>
      </c>
      <c r="Q64" s="25">
        <v>87</v>
      </c>
      <c r="R64" s="25">
        <v>81</v>
      </c>
      <c r="S64" s="25">
        <v>87</v>
      </c>
      <c r="T64" s="27">
        <f t="shared" si="3"/>
        <v>86.0535714285714</v>
      </c>
    </row>
    <row r="65" s="5" customFormat="1" ht="20" customHeight="1" spans="1:22">
      <c r="A65" s="29" t="s">
        <v>26</v>
      </c>
      <c r="B65" s="30" t="s">
        <v>97</v>
      </c>
      <c r="C65" s="31">
        <v>86</v>
      </c>
      <c r="D65" s="25">
        <v>93</v>
      </c>
      <c r="E65" s="25">
        <v>84</v>
      </c>
      <c r="F65" s="25">
        <v>93</v>
      </c>
      <c r="G65" s="25">
        <v>80</v>
      </c>
      <c r="H65" s="25">
        <v>80</v>
      </c>
      <c r="I65" s="25">
        <v>80.5</v>
      </c>
      <c r="J65" s="25">
        <v>90</v>
      </c>
      <c r="K65" s="25">
        <v>89</v>
      </c>
      <c r="L65" s="25">
        <v>84</v>
      </c>
      <c r="M65" s="25">
        <v>76</v>
      </c>
      <c r="N65" s="25">
        <v>88</v>
      </c>
      <c r="O65" s="25">
        <v>97</v>
      </c>
      <c r="P65" s="25">
        <v>90</v>
      </c>
      <c r="Q65" s="25">
        <v>91</v>
      </c>
      <c r="R65" s="25">
        <v>80</v>
      </c>
      <c r="S65" s="25">
        <v>88</v>
      </c>
      <c r="T65" s="27">
        <f t="shared" si="3"/>
        <v>86.0357142857143</v>
      </c>
    </row>
    <row r="66" s="5" customFormat="1" ht="20" customHeight="1" spans="1:22">
      <c r="A66" s="24" t="s">
        <v>98</v>
      </c>
      <c r="B66" s="25" t="s">
        <v>99</v>
      </c>
      <c r="C66" s="26">
        <v>90</v>
      </c>
      <c r="D66" s="25">
        <v>88</v>
      </c>
      <c r="E66" s="25">
        <v>84</v>
      </c>
      <c r="F66" s="25">
        <v>91</v>
      </c>
      <c r="G66" s="25">
        <v>85</v>
      </c>
      <c r="H66" s="25">
        <v>90</v>
      </c>
      <c r="I66" s="25">
        <v>91.5</v>
      </c>
      <c r="J66" s="25">
        <v>82</v>
      </c>
      <c r="K66" s="25">
        <v>85</v>
      </c>
      <c r="L66" s="25">
        <v>84</v>
      </c>
      <c r="M66" s="25">
        <v>90</v>
      </c>
      <c r="N66" s="25">
        <v>89</v>
      </c>
      <c r="O66" s="25">
        <v>89</v>
      </c>
      <c r="P66" s="25">
        <v>76</v>
      </c>
      <c r="Q66" s="25">
        <v>82</v>
      </c>
      <c r="R66" s="25">
        <v>80</v>
      </c>
      <c r="S66" s="25">
        <v>85</v>
      </c>
      <c r="T66" s="27">
        <f t="shared" si="3"/>
        <v>86.0178571428571</v>
      </c>
    </row>
    <row r="67" s="5" customFormat="1" ht="20" customHeight="1" spans="1:22">
      <c r="A67" s="24" t="s">
        <v>100</v>
      </c>
      <c r="B67" s="25">
        <v>2300016294</v>
      </c>
      <c r="C67" s="26">
        <v>88</v>
      </c>
      <c r="D67" s="25">
        <v>71</v>
      </c>
      <c r="E67" s="25">
        <v>85</v>
      </c>
      <c r="F67" s="25">
        <v>91</v>
      </c>
      <c r="G67" s="25">
        <v>80</v>
      </c>
      <c r="H67" s="25">
        <v>87</v>
      </c>
      <c r="I67" s="25">
        <v>84.5</v>
      </c>
      <c r="J67" s="25">
        <v>86</v>
      </c>
      <c r="K67" s="25">
        <v>88</v>
      </c>
      <c r="L67" s="25">
        <v>85</v>
      </c>
      <c r="M67" s="25">
        <v>95</v>
      </c>
      <c r="N67" s="25">
        <v>86</v>
      </c>
      <c r="O67" s="25">
        <v>91</v>
      </c>
      <c r="P67" s="25">
        <v>86</v>
      </c>
      <c r="Q67" s="25">
        <v>88</v>
      </c>
      <c r="R67" s="25">
        <v>80</v>
      </c>
      <c r="S67" s="25">
        <v>88</v>
      </c>
      <c r="T67" s="27">
        <f t="shared" si="3"/>
        <v>86</v>
      </c>
    </row>
    <row r="68" s="5" customFormat="1" ht="20" customHeight="1" spans="1:22">
      <c r="A68" s="33" t="s">
        <v>101</v>
      </c>
      <c r="B68" s="25">
        <v>2300016252</v>
      </c>
      <c r="C68" s="26">
        <v>87</v>
      </c>
      <c r="D68" s="25">
        <v>88</v>
      </c>
      <c r="E68" s="25">
        <v>84</v>
      </c>
      <c r="F68" s="25">
        <v>83</v>
      </c>
      <c r="G68" s="25">
        <v>86</v>
      </c>
      <c r="H68" s="25">
        <v>87</v>
      </c>
      <c r="I68" s="25">
        <v>87.5</v>
      </c>
      <c r="J68" s="25">
        <v>80</v>
      </c>
      <c r="K68" s="25">
        <v>81</v>
      </c>
      <c r="L68" s="25">
        <v>85</v>
      </c>
      <c r="M68" s="25">
        <v>87</v>
      </c>
      <c r="N68" s="25">
        <v>87</v>
      </c>
      <c r="O68" s="25">
        <v>86</v>
      </c>
      <c r="P68" s="25">
        <v>95</v>
      </c>
      <c r="Q68" s="25">
        <v>78</v>
      </c>
      <c r="R68" s="25">
        <v>85</v>
      </c>
      <c r="S68" s="25">
        <v>91</v>
      </c>
      <c r="T68" s="34">
        <f t="shared" si="3"/>
        <v>85.9821428571429</v>
      </c>
    </row>
    <row r="69" s="5" customFormat="1" ht="19.8" customHeight="1" spans="1:22">
      <c r="A69" s="35">
        <v>47</v>
      </c>
      <c r="B69" s="25" t="s">
        <v>102</v>
      </c>
      <c r="C69" s="26">
        <v>85</v>
      </c>
      <c r="D69" s="25">
        <v>75</v>
      </c>
      <c r="E69" s="25">
        <v>84</v>
      </c>
      <c r="F69" s="25">
        <v>86</v>
      </c>
      <c r="G69" s="25">
        <v>85</v>
      </c>
      <c r="H69" s="25">
        <v>90</v>
      </c>
      <c r="I69" s="25">
        <v>92</v>
      </c>
      <c r="J69" s="25">
        <v>86</v>
      </c>
      <c r="K69" s="25">
        <v>81</v>
      </c>
      <c r="L69" s="25">
        <v>80</v>
      </c>
      <c r="M69" s="25">
        <v>86</v>
      </c>
      <c r="N69" s="25">
        <v>88</v>
      </c>
      <c r="O69" s="25">
        <v>93</v>
      </c>
      <c r="P69" s="25">
        <v>90</v>
      </c>
      <c r="Q69" s="25">
        <v>93</v>
      </c>
      <c r="R69" s="25">
        <v>77</v>
      </c>
      <c r="S69" s="25">
        <v>90</v>
      </c>
      <c r="T69" s="34">
        <f t="shared" si="3"/>
        <v>85.9821428571429</v>
      </c>
      <c r="U69" s="6"/>
      <c r="V69" s="6"/>
    </row>
    <row r="70" s="5" customFormat="1" ht="20" customHeight="1" spans="1:22">
      <c r="A70" s="33" t="s">
        <v>26</v>
      </c>
      <c r="B70" s="30" t="s">
        <v>103</v>
      </c>
      <c r="C70" s="31">
        <v>87</v>
      </c>
      <c r="D70" s="25">
        <v>88</v>
      </c>
      <c r="E70" s="25">
        <v>80</v>
      </c>
      <c r="F70" s="25">
        <v>93</v>
      </c>
      <c r="G70" s="25">
        <v>80</v>
      </c>
      <c r="H70" s="25">
        <v>90</v>
      </c>
      <c r="I70" s="25">
        <v>94.5</v>
      </c>
      <c r="J70" s="25">
        <v>85</v>
      </c>
      <c r="K70" s="25">
        <v>88</v>
      </c>
      <c r="L70" s="25">
        <v>86</v>
      </c>
      <c r="M70" s="25">
        <v>83</v>
      </c>
      <c r="N70" s="25">
        <v>75</v>
      </c>
      <c r="O70" s="25">
        <v>81</v>
      </c>
      <c r="P70" s="25">
        <v>81</v>
      </c>
      <c r="Q70" s="25">
        <v>99</v>
      </c>
      <c r="R70" s="25">
        <v>78</v>
      </c>
      <c r="S70" s="25">
        <v>93</v>
      </c>
      <c r="T70" s="34">
        <f t="shared" si="3"/>
        <v>85.9821428571429</v>
      </c>
    </row>
    <row r="71" s="5" customFormat="1" ht="20" customHeight="1" spans="1:22">
      <c r="A71" s="33" t="s">
        <v>104</v>
      </c>
      <c r="B71" s="25" t="s">
        <v>105</v>
      </c>
      <c r="C71" s="26">
        <v>85</v>
      </c>
      <c r="D71" s="25">
        <v>81</v>
      </c>
      <c r="E71" s="25">
        <v>84</v>
      </c>
      <c r="F71" s="25">
        <v>84</v>
      </c>
      <c r="G71" s="25">
        <v>85</v>
      </c>
      <c r="H71" s="25">
        <v>84</v>
      </c>
      <c r="I71" s="25">
        <v>86.5</v>
      </c>
      <c r="J71" s="25">
        <v>86</v>
      </c>
      <c r="K71" s="25">
        <v>87</v>
      </c>
      <c r="L71" s="25">
        <v>90</v>
      </c>
      <c r="M71" s="25">
        <v>91</v>
      </c>
      <c r="N71" s="25">
        <v>89</v>
      </c>
      <c r="O71" s="25">
        <v>87</v>
      </c>
      <c r="P71" s="25">
        <v>84</v>
      </c>
      <c r="Q71" s="25">
        <v>87</v>
      </c>
      <c r="R71" s="25">
        <v>81</v>
      </c>
      <c r="S71" s="25">
        <v>89</v>
      </c>
      <c r="T71" s="34">
        <f t="shared" si="3"/>
        <v>85.8571428571429</v>
      </c>
    </row>
    <row r="72" s="5" customFormat="1" ht="20" customHeight="1" spans="1:22">
      <c r="A72" s="33" t="s">
        <v>104</v>
      </c>
      <c r="B72" s="25" t="s">
        <v>106</v>
      </c>
      <c r="C72" s="26">
        <v>83</v>
      </c>
      <c r="D72" s="25">
        <v>88</v>
      </c>
      <c r="E72" s="25">
        <v>84</v>
      </c>
      <c r="F72" s="25">
        <v>88</v>
      </c>
      <c r="G72" s="25">
        <v>86</v>
      </c>
      <c r="H72" s="25">
        <v>88</v>
      </c>
      <c r="I72" s="25">
        <v>79.5</v>
      </c>
      <c r="J72" s="25">
        <v>81</v>
      </c>
      <c r="K72" s="25">
        <v>85</v>
      </c>
      <c r="L72" s="25">
        <v>87</v>
      </c>
      <c r="M72" s="25">
        <v>87</v>
      </c>
      <c r="N72" s="25">
        <v>89</v>
      </c>
      <c r="O72" s="25">
        <v>86</v>
      </c>
      <c r="P72" s="25">
        <v>88</v>
      </c>
      <c r="Q72" s="25">
        <v>94</v>
      </c>
      <c r="R72" s="25">
        <v>81</v>
      </c>
      <c r="S72" s="25">
        <v>90</v>
      </c>
      <c r="T72" s="34">
        <f t="shared" si="3"/>
        <v>85.8571428571429</v>
      </c>
    </row>
    <row r="73" s="5" customFormat="1" ht="20" customHeight="1" spans="1:22">
      <c r="A73" s="35">
        <v>51</v>
      </c>
      <c r="B73" s="25">
        <v>2300016282</v>
      </c>
      <c r="C73" s="26">
        <v>87</v>
      </c>
      <c r="D73" s="25">
        <v>72</v>
      </c>
      <c r="E73" s="25">
        <v>95</v>
      </c>
      <c r="F73" s="25">
        <v>90</v>
      </c>
      <c r="G73" s="25">
        <v>78</v>
      </c>
      <c r="H73" s="25">
        <v>92</v>
      </c>
      <c r="I73" s="25">
        <v>85.5</v>
      </c>
      <c r="J73" s="25">
        <v>93</v>
      </c>
      <c r="K73" s="25">
        <v>82</v>
      </c>
      <c r="L73" s="25">
        <v>83</v>
      </c>
      <c r="M73" s="25">
        <v>88</v>
      </c>
      <c r="N73" s="25">
        <v>82</v>
      </c>
      <c r="O73" s="25">
        <v>87</v>
      </c>
      <c r="P73" s="25">
        <v>83</v>
      </c>
      <c r="Q73" s="25">
        <v>83</v>
      </c>
      <c r="R73" s="25">
        <v>82</v>
      </c>
      <c r="S73" s="25">
        <v>85</v>
      </c>
      <c r="T73" s="34">
        <f t="shared" si="3"/>
        <v>85.8035714285714</v>
      </c>
      <c r="U73" s="6"/>
      <c r="V73" s="6"/>
    </row>
    <row r="74" s="5" customFormat="1" ht="20" customHeight="1" spans="1:22">
      <c r="A74" s="33" t="s">
        <v>26</v>
      </c>
      <c r="B74" s="30" t="s">
        <v>107</v>
      </c>
      <c r="C74" s="31">
        <v>89</v>
      </c>
      <c r="D74" s="25">
        <v>91</v>
      </c>
      <c r="E74" s="25">
        <v>90</v>
      </c>
      <c r="F74" s="25">
        <v>86</v>
      </c>
      <c r="G74" s="25">
        <v>80</v>
      </c>
      <c r="H74" s="25">
        <v>91</v>
      </c>
      <c r="I74" s="25">
        <v>81</v>
      </c>
      <c r="J74" s="25">
        <v>70</v>
      </c>
      <c r="K74" s="25">
        <v>83</v>
      </c>
      <c r="L74" s="25">
        <v>84</v>
      </c>
      <c r="M74" s="25">
        <v>92</v>
      </c>
      <c r="N74" s="32"/>
      <c r="O74" s="32"/>
      <c r="P74" s="25">
        <v>95</v>
      </c>
      <c r="Q74" s="25">
        <v>94</v>
      </c>
      <c r="R74" s="25">
        <v>82</v>
      </c>
      <c r="S74" s="25">
        <v>83</v>
      </c>
      <c r="T74" s="34">
        <f>(C74*3+D74*3+E74*4+F74*4+G74*3+H74*4+I74*4+J74*4+K74*2+L74*4+M74*4+P74*3+Q74*2+R74*3+S74*3)/50</f>
        <v>85.8</v>
      </c>
    </row>
    <row r="75" s="6" customFormat="1" ht="20" customHeight="1" spans="1:22">
      <c r="A75" s="24" t="s">
        <v>108</v>
      </c>
      <c r="B75" s="25">
        <v>2200016289</v>
      </c>
      <c r="C75" s="26">
        <v>85</v>
      </c>
      <c r="D75" s="25">
        <v>90</v>
      </c>
      <c r="E75" s="25">
        <v>89</v>
      </c>
      <c r="F75" s="25">
        <v>88</v>
      </c>
      <c r="G75" s="25">
        <v>86</v>
      </c>
      <c r="H75" s="25">
        <v>91</v>
      </c>
      <c r="I75" s="25">
        <v>90</v>
      </c>
      <c r="J75" s="25">
        <v>89</v>
      </c>
      <c r="K75" s="25">
        <v>90</v>
      </c>
      <c r="L75" s="25">
        <v>84</v>
      </c>
      <c r="M75" s="25">
        <v>85</v>
      </c>
      <c r="N75" s="25">
        <v>77</v>
      </c>
      <c r="O75" s="25">
        <v>81</v>
      </c>
      <c r="P75" s="25">
        <v>75</v>
      </c>
      <c r="Q75" s="25">
        <v>79</v>
      </c>
      <c r="R75" s="25">
        <v>80</v>
      </c>
      <c r="S75" s="25">
        <v>94</v>
      </c>
      <c r="T75" s="27">
        <f t="shared" ref="T75:T82" si="4">(C75*3+D75*3+E75*4+F75*4+G75*3+H75*4+I75*4+J75*4+K75*2+L75*4+M75*4+N75*2+O75*3+P75*4+Q75*2+R75*3+S75*3)/56</f>
        <v>85.7857142857143</v>
      </c>
      <c r="U75" s="5"/>
      <c r="V75" s="5"/>
    </row>
    <row r="76" s="6" customFormat="1" ht="20" customHeight="1" spans="1:22">
      <c r="A76" s="24" t="s">
        <v>109</v>
      </c>
      <c r="B76" s="25">
        <v>2300013924</v>
      </c>
      <c r="C76" s="26">
        <v>84</v>
      </c>
      <c r="D76" s="25">
        <v>84</v>
      </c>
      <c r="E76" s="25">
        <v>84</v>
      </c>
      <c r="F76" s="25">
        <v>88</v>
      </c>
      <c r="G76" s="25">
        <v>80</v>
      </c>
      <c r="H76" s="25">
        <v>90</v>
      </c>
      <c r="I76" s="25">
        <v>88</v>
      </c>
      <c r="J76" s="25">
        <v>75</v>
      </c>
      <c r="K76" s="25">
        <v>90</v>
      </c>
      <c r="L76" s="25">
        <v>84</v>
      </c>
      <c r="M76" s="25">
        <v>94</v>
      </c>
      <c r="N76" s="25">
        <v>89</v>
      </c>
      <c r="O76" s="25">
        <v>90</v>
      </c>
      <c r="P76" s="25">
        <v>83</v>
      </c>
      <c r="Q76" s="25">
        <v>95</v>
      </c>
      <c r="R76" s="25">
        <v>80</v>
      </c>
      <c r="S76" s="25">
        <v>85</v>
      </c>
      <c r="T76" s="27">
        <f t="shared" si="4"/>
        <v>85.7321428571429</v>
      </c>
      <c r="U76" s="5"/>
      <c r="V76" s="5"/>
    </row>
    <row r="77" s="6" customFormat="1" ht="20" customHeight="1" spans="1:22">
      <c r="A77" s="24" t="s">
        <v>110</v>
      </c>
      <c r="B77" s="25" t="s">
        <v>111</v>
      </c>
      <c r="C77" s="26">
        <v>84</v>
      </c>
      <c r="D77" s="25">
        <v>90</v>
      </c>
      <c r="E77" s="25">
        <v>80</v>
      </c>
      <c r="F77" s="25">
        <v>84</v>
      </c>
      <c r="G77" s="25">
        <v>85</v>
      </c>
      <c r="H77" s="25">
        <v>84</v>
      </c>
      <c r="I77" s="25">
        <v>95</v>
      </c>
      <c r="J77" s="25">
        <v>81</v>
      </c>
      <c r="K77" s="25">
        <v>79</v>
      </c>
      <c r="L77" s="25">
        <v>84</v>
      </c>
      <c r="M77" s="25">
        <v>84</v>
      </c>
      <c r="N77" s="25">
        <v>86</v>
      </c>
      <c r="O77" s="25">
        <v>89</v>
      </c>
      <c r="P77" s="25">
        <v>90</v>
      </c>
      <c r="Q77" s="25">
        <v>91</v>
      </c>
      <c r="R77" s="25">
        <v>87</v>
      </c>
      <c r="S77" s="25">
        <v>85</v>
      </c>
      <c r="T77" s="27">
        <f t="shared" si="4"/>
        <v>85.7142857142857</v>
      </c>
      <c r="U77" s="5"/>
      <c r="V77" s="5"/>
    </row>
    <row r="78" s="6" customFormat="1" ht="20" customHeight="1" spans="1:22">
      <c r="A78" s="24" t="s">
        <v>112</v>
      </c>
      <c r="B78" s="25" t="s">
        <v>113</v>
      </c>
      <c r="C78" s="26">
        <v>88</v>
      </c>
      <c r="D78" s="25">
        <v>64</v>
      </c>
      <c r="E78" s="25">
        <v>84</v>
      </c>
      <c r="F78" s="25">
        <v>83</v>
      </c>
      <c r="G78" s="25">
        <v>81</v>
      </c>
      <c r="H78" s="25">
        <v>87</v>
      </c>
      <c r="I78" s="25">
        <v>93.5</v>
      </c>
      <c r="J78" s="25">
        <v>87</v>
      </c>
      <c r="K78" s="25">
        <v>89</v>
      </c>
      <c r="L78" s="25">
        <v>78</v>
      </c>
      <c r="M78" s="25">
        <v>88</v>
      </c>
      <c r="N78" s="25">
        <v>87</v>
      </c>
      <c r="O78" s="25">
        <v>87</v>
      </c>
      <c r="P78" s="25">
        <v>95</v>
      </c>
      <c r="Q78" s="25">
        <v>91</v>
      </c>
      <c r="R78" s="25">
        <v>85</v>
      </c>
      <c r="S78" s="25">
        <v>88</v>
      </c>
      <c r="T78" s="27">
        <f t="shared" si="4"/>
        <v>85.625</v>
      </c>
      <c r="U78" s="5"/>
      <c r="V78" s="5"/>
    </row>
    <row r="79" s="6" customFormat="1" ht="20" customHeight="1" spans="1:22">
      <c r="A79" s="24" t="s">
        <v>114</v>
      </c>
      <c r="B79" s="25" t="s">
        <v>115</v>
      </c>
      <c r="C79" s="26">
        <v>89</v>
      </c>
      <c r="D79" s="25">
        <v>91</v>
      </c>
      <c r="E79" s="25">
        <v>84</v>
      </c>
      <c r="F79" s="25">
        <v>83</v>
      </c>
      <c r="G79" s="25">
        <v>83</v>
      </c>
      <c r="H79" s="25">
        <v>82</v>
      </c>
      <c r="I79" s="25">
        <v>82.5</v>
      </c>
      <c r="J79" s="25">
        <v>85</v>
      </c>
      <c r="K79" s="25">
        <v>81</v>
      </c>
      <c r="L79" s="25">
        <v>87</v>
      </c>
      <c r="M79" s="25">
        <v>95</v>
      </c>
      <c r="N79" s="25">
        <v>84</v>
      </c>
      <c r="O79" s="25">
        <v>86</v>
      </c>
      <c r="P79" s="25">
        <v>84</v>
      </c>
      <c r="Q79" s="25">
        <v>85</v>
      </c>
      <c r="R79" s="25">
        <v>85</v>
      </c>
      <c r="S79" s="25">
        <v>87</v>
      </c>
      <c r="T79" s="27">
        <f t="shared" si="4"/>
        <v>85.5892857142857</v>
      </c>
      <c r="U79" s="5"/>
      <c r="V79" s="5"/>
    </row>
    <row r="80" s="6" customFormat="1" ht="20" customHeight="1" spans="1:22">
      <c r="A80" s="24" t="s">
        <v>116</v>
      </c>
      <c r="B80" s="25" t="s">
        <v>117</v>
      </c>
      <c r="C80" s="26">
        <v>87</v>
      </c>
      <c r="D80" s="25">
        <v>92</v>
      </c>
      <c r="E80" s="25">
        <v>84</v>
      </c>
      <c r="F80" s="25">
        <v>88</v>
      </c>
      <c r="G80" s="25">
        <v>85</v>
      </c>
      <c r="H80" s="25">
        <v>87</v>
      </c>
      <c r="I80" s="25">
        <v>85.5</v>
      </c>
      <c r="J80" s="25">
        <v>81</v>
      </c>
      <c r="K80" s="25">
        <v>85</v>
      </c>
      <c r="L80" s="25">
        <v>89</v>
      </c>
      <c r="M80" s="25">
        <v>86</v>
      </c>
      <c r="N80" s="25">
        <v>86</v>
      </c>
      <c r="O80" s="25">
        <v>87</v>
      </c>
      <c r="P80" s="25">
        <v>85</v>
      </c>
      <c r="Q80" s="25">
        <v>80</v>
      </c>
      <c r="R80" s="25">
        <v>80</v>
      </c>
      <c r="S80" s="25">
        <v>85</v>
      </c>
      <c r="T80" s="27">
        <f t="shared" si="4"/>
        <v>85.5714285714286</v>
      </c>
      <c r="U80" s="5"/>
      <c r="V80" s="5"/>
    </row>
    <row r="81" s="6" customFormat="1" ht="20" customHeight="1" spans="1:22">
      <c r="A81" s="28">
        <v>58</v>
      </c>
      <c r="B81" s="25" t="s">
        <v>118</v>
      </c>
      <c r="C81" s="26">
        <v>88</v>
      </c>
      <c r="D81" s="25">
        <v>68</v>
      </c>
      <c r="E81" s="25">
        <v>84</v>
      </c>
      <c r="F81" s="25">
        <v>82</v>
      </c>
      <c r="G81" s="25">
        <v>85</v>
      </c>
      <c r="H81" s="25">
        <v>89</v>
      </c>
      <c r="I81" s="25">
        <v>94</v>
      </c>
      <c r="J81" s="25">
        <v>85</v>
      </c>
      <c r="K81" s="25">
        <v>84</v>
      </c>
      <c r="L81" s="25">
        <v>87</v>
      </c>
      <c r="M81" s="25">
        <v>86</v>
      </c>
      <c r="N81" s="25">
        <v>88</v>
      </c>
      <c r="O81" s="25">
        <v>84</v>
      </c>
      <c r="P81" s="25">
        <v>85</v>
      </c>
      <c r="Q81" s="25">
        <v>88</v>
      </c>
      <c r="R81" s="25">
        <v>85</v>
      </c>
      <c r="S81" s="25">
        <v>90</v>
      </c>
      <c r="T81" s="27">
        <f t="shared" si="4"/>
        <v>85.5</v>
      </c>
      <c r="U81" s="5"/>
      <c r="V81" s="5"/>
    </row>
    <row r="82" s="6" customFormat="1" ht="20" customHeight="1" spans="1:22">
      <c r="A82" s="35">
        <v>59</v>
      </c>
      <c r="B82" s="25">
        <v>2300016250</v>
      </c>
      <c r="C82" s="26">
        <v>83</v>
      </c>
      <c r="D82" s="25">
        <v>71</v>
      </c>
      <c r="E82" s="25">
        <v>90</v>
      </c>
      <c r="F82" s="25">
        <v>83</v>
      </c>
      <c r="G82" s="25">
        <v>80</v>
      </c>
      <c r="H82" s="25">
        <v>97</v>
      </c>
      <c r="I82" s="25">
        <v>95.5</v>
      </c>
      <c r="J82" s="25">
        <v>76</v>
      </c>
      <c r="K82" s="25">
        <v>90</v>
      </c>
      <c r="L82" s="25">
        <v>88</v>
      </c>
      <c r="M82" s="25">
        <v>84</v>
      </c>
      <c r="N82" s="25">
        <v>86</v>
      </c>
      <c r="O82" s="25">
        <v>87</v>
      </c>
      <c r="P82" s="25">
        <v>87</v>
      </c>
      <c r="Q82" s="25">
        <v>80</v>
      </c>
      <c r="R82" s="25">
        <v>82</v>
      </c>
      <c r="S82" s="25">
        <v>88</v>
      </c>
      <c r="T82" s="34">
        <f t="shared" si="4"/>
        <v>85.4821428571429</v>
      </c>
    </row>
    <row r="83" s="6" customFormat="1" ht="20" customHeight="1" spans="1:22">
      <c r="A83" s="33" t="s">
        <v>26</v>
      </c>
      <c r="B83" s="44" t="s">
        <v>119</v>
      </c>
      <c r="C83" s="45">
        <v>84</v>
      </c>
      <c r="D83" s="25">
        <v>79</v>
      </c>
      <c r="E83" s="25">
        <v>81</v>
      </c>
      <c r="F83" s="25">
        <v>92</v>
      </c>
      <c r="G83" s="25">
        <v>86</v>
      </c>
      <c r="H83" s="25">
        <v>83</v>
      </c>
      <c r="I83" s="25">
        <v>79</v>
      </c>
      <c r="J83" s="25">
        <v>97</v>
      </c>
      <c r="K83" s="25">
        <v>86</v>
      </c>
      <c r="L83" s="25">
        <v>76</v>
      </c>
      <c r="M83" s="25">
        <v>93</v>
      </c>
      <c r="N83" s="25">
        <v>75</v>
      </c>
      <c r="O83" s="25">
        <v>85</v>
      </c>
      <c r="P83" s="25">
        <v>91</v>
      </c>
      <c r="Q83" s="25">
        <v>91</v>
      </c>
      <c r="R83" s="32" t="s">
        <v>35</v>
      </c>
      <c r="S83" s="32" t="s">
        <v>35</v>
      </c>
      <c r="T83" s="34">
        <f>(C83*3+D83*3+E83*4+F83*4+G83*3+H83*4+I83*4+J83*4+K83*2+L83*4+M83*4+N83*2+O83*3+P83*4+Q83*2)/50</f>
        <v>85.48</v>
      </c>
      <c r="U83" s="5"/>
      <c r="V83" s="46"/>
    </row>
    <row r="84" s="6" customFormat="1" ht="20" customHeight="1" spans="1:22">
      <c r="A84" s="28">
        <v>60</v>
      </c>
      <c r="B84" s="25" t="s">
        <v>120</v>
      </c>
      <c r="C84" s="26">
        <v>89</v>
      </c>
      <c r="D84" s="25">
        <v>83</v>
      </c>
      <c r="E84" s="25">
        <v>80</v>
      </c>
      <c r="F84" s="25">
        <v>86</v>
      </c>
      <c r="G84" s="25">
        <v>89</v>
      </c>
      <c r="H84" s="25">
        <v>90</v>
      </c>
      <c r="I84" s="25">
        <v>84</v>
      </c>
      <c r="J84" s="25">
        <v>82</v>
      </c>
      <c r="K84" s="25">
        <v>87</v>
      </c>
      <c r="L84" s="25">
        <v>89</v>
      </c>
      <c r="M84" s="25">
        <v>84</v>
      </c>
      <c r="N84" s="25">
        <v>85</v>
      </c>
      <c r="O84" s="25">
        <v>86</v>
      </c>
      <c r="P84" s="25">
        <v>83</v>
      </c>
      <c r="Q84" s="25">
        <v>95</v>
      </c>
      <c r="R84" s="25">
        <v>77</v>
      </c>
      <c r="S84" s="25">
        <v>89</v>
      </c>
      <c r="T84" s="27">
        <f t="shared" ref="T84:T93" si="5">(C84*3+D84*3+E84*4+F84*4+G84*3+H84*4+I84*4+J84*4+K84*2+L84*4+M84*4+N84*2+O84*3+P84*4+Q84*2+R84*3+S84*3)/56</f>
        <v>85.4464285714286</v>
      </c>
      <c r="U84" s="5"/>
      <c r="V84" s="5"/>
    </row>
    <row r="85" s="6" customFormat="1" ht="20" customHeight="1" spans="1:22">
      <c r="A85" s="28">
        <v>61</v>
      </c>
      <c r="B85" s="25">
        <v>2300016202</v>
      </c>
      <c r="C85" s="26">
        <v>88</v>
      </c>
      <c r="D85" s="25">
        <v>76</v>
      </c>
      <c r="E85" s="25">
        <v>84</v>
      </c>
      <c r="F85" s="25">
        <v>82</v>
      </c>
      <c r="G85" s="25">
        <v>86</v>
      </c>
      <c r="H85" s="25">
        <v>89</v>
      </c>
      <c r="I85" s="25">
        <v>88</v>
      </c>
      <c r="J85" s="25">
        <v>86</v>
      </c>
      <c r="K85" s="25">
        <v>84</v>
      </c>
      <c r="L85" s="25">
        <v>84</v>
      </c>
      <c r="M85" s="25">
        <v>95</v>
      </c>
      <c r="N85" s="25">
        <v>83</v>
      </c>
      <c r="O85" s="25">
        <v>81</v>
      </c>
      <c r="P85" s="25">
        <v>75</v>
      </c>
      <c r="Q85" s="25">
        <v>91</v>
      </c>
      <c r="R85" s="25">
        <v>85</v>
      </c>
      <c r="S85" s="25">
        <v>94</v>
      </c>
      <c r="T85" s="27">
        <f t="shared" si="5"/>
        <v>85.3214285714286</v>
      </c>
    </row>
    <row r="86" s="6" customFormat="1" ht="20" customHeight="1" spans="1:22">
      <c r="A86" s="24" t="s">
        <v>121</v>
      </c>
      <c r="B86" s="25">
        <v>2300016216</v>
      </c>
      <c r="C86" s="26">
        <v>88</v>
      </c>
      <c r="D86" s="25">
        <v>82</v>
      </c>
      <c r="E86" s="25">
        <v>84</v>
      </c>
      <c r="F86" s="25">
        <v>87</v>
      </c>
      <c r="G86" s="25">
        <v>85</v>
      </c>
      <c r="H86" s="25">
        <v>92</v>
      </c>
      <c r="I86" s="25">
        <v>88.5</v>
      </c>
      <c r="J86" s="25">
        <v>82</v>
      </c>
      <c r="K86" s="25">
        <v>83</v>
      </c>
      <c r="L86" s="25">
        <v>85</v>
      </c>
      <c r="M86" s="25">
        <v>85</v>
      </c>
      <c r="N86" s="25">
        <v>87</v>
      </c>
      <c r="O86" s="25">
        <v>82</v>
      </c>
      <c r="P86" s="25">
        <v>90</v>
      </c>
      <c r="Q86" s="25">
        <v>88</v>
      </c>
      <c r="R86" s="25">
        <v>75</v>
      </c>
      <c r="S86" s="25">
        <v>82</v>
      </c>
      <c r="T86" s="27">
        <f t="shared" si="5"/>
        <v>85.2142857142857</v>
      </c>
      <c r="U86" s="5"/>
      <c r="V86" s="5"/>
    </row>
    <row r="87" s="6" customFormat="1" ht="20" customHeight="1" spans="1:22">
      <c r="A87" s="35">
        <v>63</v>
      </c>
      <c r="B87" s="25">
        <v>2300016278</v>
      </c>
      <c r="C87" s="26">
        <v>87</v>
      </c>
      <c r="D87" s="25">
        <v>91</v>
      </c>
      <c r="E87" s="25">
        <v>80</v>
      </c>
      <c r="F87" s="25">
        <v>91</v>
      </c>
      <c r="G87" s="25">
        <v>80</v>
      </c>
      <c r="H87" s="25">
        <v>92</v>
      </c>
      <c r="I87" s="25">
        <v>86.5</v>
      </c>
      <c r="J87" s="25">
        <v>85</v>
      </c>
      <c r="K87" s="25">
        <v>87</v>
      </c>
      <c r="L87" s="25">
        <v>82</v>
      </c>
      <c r="M87" s="25">
        <v>87</v>
      </c>
      <c r="N87" s="25">
        <v>83</v>
      </c>
      <c r="O87" s="25">
        <v>84</v>
      </c>
      <c r="P87" s="25">
        <v>83</v>
      </c>
      <c r="Q87" s="25">
        <v>82</v>
      </c>
      <c r="R87" s="25">
        <v>78</v>
      </c>
      <c r="S87" s="25">
        <v>87</v>
      </c>
      <c r="T87" s="34">
        <f t="shared" si="5"/>
        <v>85.1964285714286</v>
      </c>
      <c r="U87" s="5"/>
      <c r="V87" s="5"/>
    </row>
    <row r="88" s="6" customFormat="1" ht="20" customHeight="1" spans="1:22">
      <c r="A88" s="33" t="s">
        <v>122</v>
      </c>
      <c r="B88" s="25" t="s">
        <v>123</v>
      </c>
      <c r="C88" s="26">
        <v>89</v>
      </c>
      <c r="D88" s="25">
        <v>82</v>
      </c>
      <c r="E88" s="25">
        <v>84</v>
      </c>
      <c r="F88" s="25">
        <v>99</v>
      </c>
      <c r="G88" s="25">
        <v>80</v>
      </c>
      <c r="H88" s="25">
        <v>92</v>
      </c>
      <c r="I88" s="25">
        <v>80</v>
      </c>
      <c r="J88" s="25">
        <v>85</v>
      </c>
      <c r="K88" s="25">
        <v>84</v>
      </c>
      <c r="L88" s="25">
        <v>82</v>
      </c>
      <c r="M88" s="25">
        <v>89</v>
      </c>
      <c r="N88" s="25">
        <v>85</v>
      </c>
      <c r="O88" s="25">
        <v>81</v>
      </c>
      <c r="P88" s="25">
        <v>86</v>
      </c>
      <c r="Q88" s="25">
        <v>80</v>
      </c>
      <c r="R88" s="25">
        <v>80</v>
      </c>
      <c r="S88" s="25">
        <v>83</v>
      </c>
      <c r="T88" s="34">
        <f t="shared" si="5"/>
        <v>85.1964285714286</v>
      </c>
      <c r="U88" s="5"/>
      <c r="V88" s="5"/>
    </row>
    <row r="89" s="6" customFormat="1" ht="20" customHeight="1" spans="1:22">
      <c r="A89" s="24" t="s">
        <v>124</v>
      </c>
      <c r="B89" s="25">
        <v>2300016265</v>
      </c>
      <c r="C89" s="26">
        <v>80</v>
      </c>
      <c r="D89" s="25">
        <v>87</v>
      </c>
      <c r="E89" s="25">
        <v>84</v>
      </c>
      <c r="F89" s="25">
        <v>86</v>
      </c>
      <c r="G89" s="25">
        <v>86</v>
      </c>
      <c r="H89" s="25">
        <v>88</v>
      </c>
      <c r="I89" s="25">
        <v>85</v>
      </c>
      <c r="J89" s="25">
        <v>86</v>
      </c>
      <c r="K89" s="25">
        <v>79</v>
      </c>
      <c r="L89" s="25">
        <v>85</v>
      </c>
      <c r="M89" s="25">
        <v>98</v>
      </c>
      <c r="N89" s="25">
        <v>87</v>
      </c>
      <c r="O89" s="25">
        <v>84</v>
      </c>
      <c r="P89" s="25">
        <v>77</v>
      </c>
      <c r="Q89" s="25">
        <v>80</v>
      </c>
      <c r="R89" s="25">
        <v>82</v>
      </c>
      <c r="S89" s="25">
        <v>87</v>
      </c>
      <c r="T89" s="27">
        <f t="shared" si="5"/>
        <v>85.1071428571429</v>
      </c>
      <c r="U89" s="5"/>
      <c r="V89" s="5"/>
    </row>
    <row r="90" s="6" customFormat="1" ht="20" customHeight="1" spans="1:22">
      <c r="A90" s="24" t="s">
        <v>125</v>
      </c>
      <c r="B90" s="25" t="s">
        <v>126</v>
      </c>
      <c r="C90" s="26">
        <v>86</v>
      </c>
      <c r="D90" s="25">
        <v>88</v>
      </c>
      <c r="E90" s="25">
        <v>90</v>
      </c>
      <c r="F90" s="25">
        <v>90</v>
      </c>
      <c r="G90" s="25">
        <v>85</v>
      </c>
      <c r="H90" s="25">
        <v>90</v>
      </c>
      <c r="I90" s="25">
        <v>87</v>
      </c>
      <c r="J90" s="25">
        <v>80</v>
      </c>
      <c r="K90" s="25">
        <v>88</v>
      </c>
      <c r="L90" s="25">
        <v>82</v>
      </c>
      <c r="M90" s="25">
        <v>87</v>
      </c>
      <c r="N90" s="25">
        <v>72</v>
      </c>
      <c r="O90" s="25">
        <v>86</v>
      </c>
      <c r="P90" s="25">
        <v>82</v>
      </c>
      <c r="Q90" s="25">
        <v>91</v>
      </c>
      <c r="R90" s="25">
        <v>76</v>
      </c>
      <c r="S90" s="25">
        <v>80</v>
      </c>
      <c r="T90" s="27">
        <f t="shared" si="5"/>
        <v>84.9464285714286</v>
      </c>
      <c r="U90" s="5"/>
      <c r="V90" s="5"/>
    </row>
    <row r="91" s="6" customFormat="1" ht="20" customHeight="1" spans="1:22">
      <c r="A91" s="24" t="s">
        <v>127</v>
      </c>
      <c r="B91" s="25" t="s">
        <v>128</v>
      </c>
      <c r="C91" s="26">
        <v>85</v>
      </c>
      <c r="D91" s="25">
        <v>75</v>
      </c>
      <c r="E91" s="25">
        <v>88</v>
      </c>
      <c r="F91" s="25">
        <v>86</v>
      </c>
      <c r="G91" s="25">
        <v>80</v>
      </c>
      <c r="H91" s="25">
        <v>89</v>
      </c>
      <c r="I91" s="25">
        <v>83.5</v>
      </c>
      <c r="J91" s="25">
        <v>80</v>
      </c>
      <c r="K91" s="25">
        <v>80</v>
      </c>
      <c r="L91" s="25">
        <v>85</v>
      </c>
      <c r="M91" s="25">
        <v>91</v>
      </c>
      <c r="N91" s="25">
        <v>80</v>
      </c>
      <c r="O91" s="25">
        <v>90</v>
      </c>
      <c r="P91" s="25">
        <v>91</v>
      </c>
      <c r="Q91" s="25">
        <v>90</v>
      </c>
      <c r="R91" s="25">
        <v>77</v>
      </c>
      <c r="S91" s="25">
        <v>87</v>
      </c>
      <c r="T91" s="27">
        <f t="shared" si="5"/>
        <v>84.9285714285714</v>
      </c>
      <c r="U91" s="5"/>
      <c r="V91" s="5"/>
    </row>
    <row r="92" s="6" customFormat="1" ht="20" customHeight="1" spans="1:22">
      <c r="A92" s="28">
        <v>68</v>
      </c>
      <c r="B92" s="25" t="s">
        <v>129</v>
      </c>
      <c r="C92" s="26">
        <v>88</v>
      </c>
      <c r="D92" s="25">
        <v>83</v>
      </c>
      <c r="E92" s="25">
        <v>80</v>
      </c>
      <c r="F92" s="25">
        <v>88</v>
      </c>
      <c r="G92" s="25">
        <v>73</v>
      </c>
      <c r="H92" s="25">
        <v>88</v>
      </c>
      <c r="I92" s="25">
        <v>87.5</v>
      </c>
      <c r="J92" s="25">
        <v>85</v>
      </c>
      <c r="K92" s="25">
        <v>89</v>
      </c>
      <c r="L92" s="25">
        <v>81</v>
      </c>
      <c r="M92" s="25">
        <v>89</v>
      </c>
      <c r="N92" s="25">
        <v>84</v>
      </c>
      <c r="O92" s="25">
        <v>83</v>
      </c>
      <c r="P92" s="25">
        <v>82</v>
      </c>
      <c r="Q92" s="25">
        <v>93</v>
      </c>
      <c r="R92" s="25">
        <v>85</v>
      </c>
      <c r="S92" s="25">
        <v>88</v>
      </c>
      <c r="T92" s="27">
        <f t="shared" si="5"/>
        <v>84.8928571428571</v>
      </c>
    </row>
    <row r="93" s="6" customFormat="1" ht="20" customHeight="1" spans="1:22">
      <c r="A93" s="43">
        <v>69</v>
      </c>
      <c r="B93" s="25" t="s">
        <v>130</v>
      </c>
      <c r="C93" s="26">
        <v>90</v>
      </c>
      <c r="D93" s="25">
        <v>88</v>
      </c>
      <c r="E93" s="25">
        <v>85</v>
      </c>
      <c r="F93" s="25">
        <v>75</v>
      </c>
      <c r="G93" s="25">
        <v>93</v>
      </c>
      <c r="H93" s="25">
        <v>87</v>
      </c>
      <c r="I93" s="25">
        <v>88.5</v>
      </c>
      <c r="J93" s="25">
        <v>91</v>
      </c>
      <c r="K93" s="25">
        <v>87</v>
      </c>
      <c r="L93" s="25">
        <v>82</v>
      </c>
      <c r="M93" s="25">
        <v>86</v>
      </c>
      <c r="N93" s="25">
        <v>73</v>
      </c>
      <c r="O93" s="25">
        <v>87</v>
      </c>
      <c r="P93" s="25">
        <v>88</v>
      </c>
      <c r="Q93" s="25">
        <v>85</v>
      </c>
      <c r="R93" s="25">
        <v>70</v>
      </c>
      <c r="S93" s="25">
        <v>83</v>
      </c>
      <c r="T93" s="27">
        <f t="shared" si="5"/>
        <v>84.875</v>
      </c>
      <c r="U93" s="5"/>
      <c r="V93" s="5"/>
    </row>
    <row r="94" s="6" customFormat="1" ht="20" customHeight="1" spans="1:22">
      <c r="A94" s="29" t="s">
        <v>26</v>
      </c>
      <c r="B94" s="30" t="s">
        <v>131</v>
      </c>
      <c r="C94" s="31">
        <v>86</v>
      </c>
      <c r="D94" s="25">
        <v>84</v>
      </c>
      <c r="E94" s="25">
        <v>88</v>
      </c>
      <c r="F94" s="25">
        <v>79</v>
      </c>
      <c r="G94" s="25">
        <v>73</v>
      </c>
      <c r="H94" s="25">
        <v>89</v>
      </c>
      <c r="I94" s="25">
        <v>87</v>
      </c>
      <c r="J94" s="25">
        <v>80</v>
      </c>
      <c r="K94" s="25">
        <v>86</v>
      </c>
      <c r="L94" s="25">
        <v>84</v>
      </c>
      <c r="M94" s="25">
        <v>85</v>
      </c>
      <c r="N94" s="25">
        <v>88</v>
      </c>
      <c r="O94" s="25">
        <v>90</v>
      </c>
      <c r="P94" s="25">
        <v>85</v>
      </c>
      <c r="Q94" s="25">
        <v>95</v>
      </c>
      <c r="R94" s="32"/>
      <c r="S94" s="25">
        <v>84</v>
      </c>
      <c r="T94" s="27">
        <f>(C94*3+D94*3+E94*4+F94*4+G94*3+H94*4+I94*4+J94*4+K94*2+L94*4+M94*4+N94*2+O94*3+P94*4+Q94*2+S94*3)/53</f>
        <v>84.8490566037736</v>
      </c>
      <c r="U94" s="5"/>
      <c r="V94" s="5"/>
    </row>
    <row r="95" s="6" customFormat="1" ht="20" customHeight="1" spans="1:22">
      <c r="A95" s="42" t="s">
        <v>50</v>
      </c>
      <c r="B95" s="25">
        <v>2300016287</v>
      </c>
      <c r="C95" s="26">
        <v>84</v>
      </c>
      <c r="D95" s="25">
        <v>92</v>
      </c>
      <c r="E95" s="25">
        <v>84</v>
      </c>
      <c r="F95" s="25">
        <v>84</v>
      </c>
      <c r="G95" s="25">
        <v>80</v>
      </c>
      <c r="H95" s="25">
        <v>92</v>
      </c>
      <c r="I95" s="25">
        <v>92.5</v>
      </c>
      <c r="J95" s="25">
        <v>81</v>
      </c>
      <c r="K95" s="25">
        <v>88</v>
      </c>
      <c r="L95" s="25">
        <v>80</v>
      </c>
      <c r="M95" s="25">
        <v>86</v>
      </c>
      <c r="N95" s="40"/>
      <c r="O95" s="40"/>
      <c r="P95" s="40"/>
      <c r="Q95" s="25">
        <v>89</v>
      </c>
      <c r="R95" s="25">
        <v>70</v>
      </c>
      <c r="S95" s="25">
        <v>84</v>
      </c>
      <c r="T95" s="27">
        <f>(C95*3+D95*3+E95*4+F95*4+G95*3+H95*4+I95*4+J95*4+K95*2+L95*4+M95*4+Q95*2+R95*3+S95*3)/47</f>
        <v>84.7234042553192</v>
      </c>
      <c r="U95" s="5"/>
      <c r="V95" s="5"/>
    </row>
    <row r="96" s="6" customFormat="1" ht="20" customHeight="1" spans="1:22">
      <c r="A96" s="28">
        <v>70</v>
      </c>
      <c r="B96" s="25" t="s">
        <v>132</v>
      </c>
      <c r="C96" s="26">
        <v>88</v>
      </c>
      <c r="D96" s="25">
        <v>87</v>
      </c>
      <c r="E96" s="25">
        <v>84</v>
      </c>
      <c r="F96" s="25">
        <v>86</v>
      </c>
      <c r="G96" s="25">
        <v>86</v>
      </c>
      <c r="H96" s="25">
        <v>87</v>
      </c>
      <c r="I96" s="25">
        <v>84.5</v>
      </c>
      <c r="J96" s="25">
        <v>85</v>
      </c>
      <c r="K96" s="25">
        <v>81</v>
      </c>
      <c r="L96" s="25">
        <v>85</v>
      </c>
      <c r="M96" s="25">
        <v>72</v>
      </c>
      <c r="N96" s="25">
        <v>78</v>
      </c>
      <c r="O96" s="25">
        <v>89</v>
      </c>
      <c r="P96" s="25">
        <v>83</v>
      </c>
      <c r="Q96" s="25">
        <v>87</v>
      </c>
      <c r="R96" s="25">
        <v>87</v>
      </c>
      <c r="S96" s="25">
        <v>91</v>
      </c>
      <c r="T96" s="27">
        <f>(C96*3+D96*3+E96*4+F96*4+G96*3+H96*4+I96*4+J96*4+K96*2+L96*4+M96*4+N96*2+O96*3+P96*4+Q96*2+R96*3+S96*3)/56</f>
        <v>84.6785714285714</v>
      </c>
      <c r="U96" s="5"/>
      <c r="V96" s="5"/>
    </row>
    <row r="97" s="6" customFormat="1" ht="20" customHeight="1" spans="1:22">
      <c r="A97" s="42" t="s">
        <v>50</v>
      </c>
      <c r="B97" s="25">
        <v>2300016253</v>
      </c>
      <c r="C97" s="26">
        <v>87</v>
      </c>
      <c r="D97" s="25">
        <v>72</v>
      </c>
      <c r="E97" s="25">
        <v>90</v>
      </c>
      <c r="F97" s="25">
        <v>82</v>
      </c>
      <c r="G97" s="25">
        <v>85</v>
      </c>
      <c r="H97" s="25">
        <v>85</v>
      </c>
      <c r="I97" s="25">
        <v>86</v>
      </c>
      <c r="J97" s="25">
        <v>80</v>
      </c>
      <c r="K97" s="25">
        <v>82</v>
      </c>
      <c r="L97" s="25">
        <v>85</v>
      </c>
      <c r="M97" s="25">
        <v>89</v>
      </c>
      <c r="N97" s="40"/>
      <c r="O97" s="40"/>
      <c r="P97" s="25">
        <v>83</v>
      </c>
      <c r="Q97" s="25">
        <v>87</v>
      </c>
      <c r="R97" s="25">
        <v>81</v>
      </c>
      <c r="S97" s="25">
        <v>94</v>
      </c>
      <c r="T97" s="27">
        <f>(C97*3+D97*3+E97*4+F97*4+G97*3+H97*4+I97*4+J97*4+K97*2+L97*4+M97*4+P97*3+Q97*2+R97*3+S97*3)/50</f>
        <v>84.64</v>
      </c>
      <c r="U97" s="5"/>
      <c r="V97" s="5"/>
    </row>
    <row r="98" s="6" customFormat="1" ht="20" customHeight="1" spans="1:22">
      <c r="A98" s="28">
        <v>71</v>
      </c>
      <c r="B98" s="25" t="s">
        <v>133</v>
      </c>
      <c r="C98" s="26">
        <v>88</v>
      </c>
      <c r="D98" s="25">
        <v>87</v>
      </c>
      <c r="E98" s="25">
        <v>90</v>
      </c>
      <c r="F98" s="25">
        <v>87</v>
      </c>
      <c r="G98" s="25">
        <v>86</v>
      </c>
      <c r="H98" s="25">
        <v>91</v>
      </c>
      <c r="I98" s="25">
        <v>86</v>
      </c>
      <c r="J98" s="25">
        <v>80</v>
      </c>
      <c r="K98" s="25">
        <v>74</v>
      </c>
      <c r="L98" s="25">
        <v>81</v>
      </c>
      <c r="M98" s="25">
        <v>83</v>
      </c>
      <c r="N98" s="25">
        <v>87</v>
      </c>
      <c r="O98" s="25">
        <v>89</v>
      </c>
      <c r="P98" s="25">
        <v>77</v>
      </c>
      <c r="Q98" s="25">
        <v>91</v>
      </c>
      <c r="R98" s="25">
        <v>75</v>
      </c>
      <c r="S98" s="25">
        <v>85</v>
      </c>
      <c r="T98" s="27">
        <f t="shared" ref="T98:T104" si="6">(C98*3+D98*3+E98*4+F98*4+G98*3+H98*4+I98*4+J98*4+K98*2+L98*4+M98*4+N98*2+O98*3+P98*4+Q98*2+R98*3+S98*3)/56</f>
        <v>84.5357142857143</v>
      </c>
      <c r="U98" s="5"/>
      <c r="V98" s="5"/>
    </row>
    <row r="99" s="6" customFormat="1" ht="20" customHeight="1" spans="1:22">
      <c r="A99" s="24" t="s">
        <v>134</v>
      </c>
      <c r="B99" s="25">
        <v>2300016260</v>
      </c>
      <c r="C99" s="26">
        <v>84</v>
      </c>
      <c r="D99" s="25">
        <v>77</v>
      </c>
      <c r="E99" s="25">
        <v>84</v>
      </c>
      <c r="F99" s="25">
        <v>81</v>
      </c>
      <c r="G99" s="25">
        <v>89</v>
      </c>
      <c r="H99" s="25">
        <v>83</v>
      </c>
      <c r="I99" s="25">
        <v>84.5</v>
      </c>
      <c r="J99" s="25">
        <v>83</v>
      </c>
      <c r="K99" s="25">
        <v>81</v>
      </c>
      <c r="L99" s="25">
        <v>86</v>
      </c>
      <c r="M99" s="25">
        <v>87</v>
      </c>
      <c r="N99" s="25">
        <v>83</v>
      </c>
      <c r="O99" s="25">
        <v>85</v>
      </c>
      <c r="P99" s="25">
        <v>87</v>
      </c>
      <c r="Q99" s="25">
        <v>84</v>
      </c>
      <c r="R99" s="25">
        <v>81</v>
      </c>
      <c r="S99" s="25">
        <v>94</v>
      </c>
      <c r="T99" s="27">
        <f t="shared" si="6"/>
        <v>84.4285714285714</v>
      </c>
    </row>
    <row r="100" s="6" customFormat="1" ht="20" customHeight="1" spans="1:22">
      <c r="A100" s="29" t="s">
        <v>26</v>
      </c>
      <c r="B100" s="44" t="s">
        <v>135</v>
      </c>
      <c r="C100" s="45">
        <v>86</v>
      </c>
      <c r="D100" s="25">
        <v>84</v>
      </c>
      <c r="E100" s="25">
        <v>84</v>
      </c>
      <c r="F100" s="25">
        <v>82</v>
      </c>
      <c r="G100" s="25">
        <v>85</v>
      </c>
      <c r="H100" s="25">
        <v>88</v>
      </c>
      <c r="I100" s="25">
        <v>85.5</v>
      </c>
      <c r="J100" s="25">
        <v>81</v>
      </c>
      <c r="K100" s="25">
        <v>74</v>
      </c>
      <c r="L100" s="25">
        <v>82</v>
      </c>
      <c r="M100" s="25">
        <v>93</v>
      </c>
      <c r="N100" s="25">
        <v>87</v>
      </c>
      <c r="O100" s="25">
        <v>89</v>
      </c>
      <c r="P100" s="25">
        <v>77</v>
      </c>
      <c r="Q100" s="25">
        <v>88</v>
      </c>
      <c r="R100" s="25">
        <v>80</v>
      </c>
      <c r="S100" s="25">
        <v>85</v>
      </c>
      <c r="T100" s="27">
        <f t="shared" si="6"/>
        <v>84.1964285714286</v>
      </c>
      <c r="U100" s="5"/>
      <c r="V100" s="46"/>
    </row>
    <row r="101" s="6" customFormat="1" ht="20" customHeight="1" spans="1:22">
      <c r="A101" s="35">
        <v>73</v>
      </c>
      <c r="B101" s="25" t="s">
        <v>136</v>
      </c>
      <c r="C101" s="26">
        <v>85</v>
      </c>
      <c r="D101" s="25">
        <v>91</v>
      </c>
      <c r="E101" s="25">
        <v>95</v>
      </c>
      <c r="F101" s="25">
        <v>84</v>
      </c>
      <c r="G101" s="25">
        <v>85</v>
      </c>
      <c r="H101" s="25">
        <v>86</v>
      </c>
      <c r="I101" s="25">
        <v>83</v>
      </c>
      <c r="J101" s="25">
        <v>89</v>
      </c>
      <c r="K101" s="25">
        <v>75</v>
      </c>
      <c r="L101" s="25">
        <v>83</v>
      </c>
      <c r="M101" s="25">
        <v>85</v>
      </c>
      <c r="N101" s="25">
        <v>80</v>
      </c>
      <c r="O101" s="25">
        <v>83</v>
      </c>
      <c r="P101" s="25">
        <v>84</v>
      </c>
      <c r="Q101" s="25">
        <v>72</v>
      </c>
      <c r="R101" s="25">
        <v>77</v>
      </c>
      <c r="S101" s="25">
        <v>80</v>
      </c>
      <c r="T101" s="34">
        <f t="shared" si="6"/>
        <v>84.1607142857143</v>
      </c>
      <c r="U101" s="5"/>
      <c r="V101" s="5"/>
    </row>
    <row r="102" s="6" customFormat="1" ht="20" customHeight="1" spans="1:22">
      <c r="A102" s="33" t="s">
        <v>137</v>
      </c>
      <c r="B102" s="25" t="s">
        <v>138</v>
      </c>
      <c r="C102" s="26">
        <v>90</v>
      </c>
      <c r="D102" s="25">
        <v>81</v>
      </c>
      <c r="E102" s="25">
        <v>86</v>
      </c>
      <c r="F102" s="25">
        <v>90</v>
      </c>
      <c r="G102" s="25">
        <v>75</v>
      </c>
      <c r="H102" s="25">
        <v>87</v>
      </c>
      <c r="I102" s="25">
        <v>83</v>
      </c>
      <c r="J102" s="25">
        <v>80</v>
      </c>
      <c r="K102" s="25">
        <v>92</v>
      </c>
      <c r="L102" s="25">
        <v>79</v>
      </c>
      <c r="M102" s="25">
        <v>90</v>
      </c>
      <c r="N102" s="25">
        <v>91</v>
      </c>
      <c r="O102" s="25">
        <v>87</v>
      </c>
      <c r="P102" s="25">
        <v>78</v>
      </c>
      <c r="Q102" s="25">
        <v>85</v>
      </c>
      <c r="R102" s="25">
        <v>80</v>
      </c>
      <c r="S102" s="25">
        <v>82</v>
      </c>
      <c r="T102" s="34">
        <f t="shared" si="6"/>
        <v>84.1607142857143</v>
      </c>
      <c r="U102" s="5"/>
      <c r="V102" s="5"/>
    </row>
    <row r="103" s="6" customFormat="1" ht="20" customHeight="1" spans="1:22">
      <c r="A103" s="24" t="s">
        <v>139</v>
      </c>
      <c r="B103" s="25" t="s">
        <v>140</v>
      </c>
      <c r="C103" s="26">
        <v>83</v>
      </c>
      <c r="D103" s="25">
        <v>66</v>
      </c>
      <c r="E103" s="25">
        <v>80</v>
      </c>
      <c r="F103" s="25">
        <v>91</v>
      </c>
      <c r="G103" s="25">
        <v>81</v>
      </c>
      <c r="H103" s="25">
        <v>87</v>
      </c>
      <c r="I103" s="25">
        <v>87</v>
      </c>
      <c r="J103" s="25">
        <v>86</v>
      </c>
      <c r="K103" s="25">
        <v>77</v>
      </c>
      <c r="L103" s="25">
        <v>84</v>
      </c>
      <c r="M103" s="25">
        <v>93</v>
      </c>
      <c r="N103" s="25">
        <v>78</v>
      </c>
      <c r="O103" s="25">
        <v>89</v>
      </c>
      <c r="P103" s="25">
        <v>80</v>
      </c>
      <c r="Q103" s="25">
        <v>91</v>
      </c>
      <c r="R103" s="25">
        <v>80</v>
      </c>
      <c r="S103" s="25">
        <v>90</v>
      </c>
      <c r="T103" s="27">
        <f t="shared" si="6"/>
        <v>84.125</v>
      </c>
    </row>
    <row r="104" s="6" customFormat="1" ht="20" customHeight="1" spans="1:22">
      <c r="A104" s="24" t="s">
        <v>141</v>
      </c>
      <c r="B104" s="25" t="s">
        <v>142</v>
      </c>
      <c r="C104" s="26">
        <v>89</v>
      </c>
      <c r="D104" s="25">
        <v>89</v>
      </c>
      <c r="E104" s="25">
        <v>86</v>
      </c>
      <c r="F104" s="25">
        <v>78</v>
      </c>
      <c r="G104" s="25">
        <v>88</v>
      </c>
      <c r="H104" s="25">
        <v>87</v>
      </c>
      <c r="I104" s="25">
        <v>91.5</v>
      </c>
      <c r="J104" s="25">
        <v>72</v>
      </c>
      <c r="K104" s="25">
        <v>73</v>
      </c>
      <c r="L104" s="25">
        <v>84</v>
      </c>
      <c r="M104" s="25">
        <v>84</v>
      </c>
      <c r="N104" s="25">
        <v>87</v>
      </c>
      <c r="O104" s="25">
        <v>87</v>
      </c>
      <c r="P104" s="25">
        <v>84</v>
      </c>
      <c r="Q104" s="25">
        <v>93</v>
      </c>
      <c r="R104" s="25">
        <v>77</v>
      </c>
      <c r="S104" s="25">
        <v>82</v>
      </c>
      <c r="T104" s="27">
        <f t="shared" si="6"/>
        <v>84.0714285714286</v>
      </c>
      <c r="U104" s="5"/>
      <c r="V104" s="5"/>
    </row>
    <row r="105" s="6" customFormat="1" ht="20" customHeight="1" spans="1:22">
      <c r="A105" s="29" t="s">
        <v>26</v>
      </c>
      <c r="B105" s="30" t="s">
        <v>143</v>
      </c>
      <c r="C105" s="31">
        <v>90</v>
      </c>
      <c r="D105" s="25">
        <v>83</v>
      </c>
      <c r="E105" s="25">
        <v>80</v>
      </c>
      <c r="F105" s="25">
        <v>77</v>
      </c>
      <c r="G105" s="25">
        <v>92</v>
      </c>
      <c r="H105" s="25">
        <v>88</v>
      </c>
      <c r="I105" s="25">
        <v>87</v>
      </c>
      <c r="J105" s="25">
        <v>71</v>
      </c>
      <c r="K105" s="25">
        <v>85</v>
      </c>
      <c r="L105" s="25">
        <v>82</v>
      </c>
      <c r="M105" s="25">
        <v>92</v>
      </c>
      <c r="N105" s="25">
        <v>93</v>
      </c>
      <c r="O105" s="32"/>
      <c r="P105" s="25">
        <v>77</v>
      </c>
      <c r="Q105" s="25">
        <v>91</v>
      </c>
      <c r="R105" s="25">
        <v>85</v>
      </c>
      <c r="S105" s="25">
        <v>79</v>
      </c>
      <c r="T105" s="27">
        <f>(C105*3+D105*3+E105*4+F105*4+G105*3+H105*4+I105*4+J105*4+K105*2+L105*4+M105*4+N105*2+P105*3+Q105*2+R105*3+S105*3)/52</f>
        <v>83.9230769230769</v>
      </c>
      <c r="U105" s="5"/>
      <c r="V105" s="5"/>
    </row>
    <row r="106" s="6" customFormat="1" ht="20" customHeight="1" spans="1:22">
      <c r="A106" s="24" t="s">
        <v>144</v>
      </c>
      <c r="B106" s="25">
        <v>2300016288</v>
      </c>
      <c r="C106" s="26">
        <v>84</v>
      </c>
      <c r="D106" s="25">
        <v>64</v>
      </c>
      <c r="E106" s="25">
        <v>91</v>
      </c>
      <c r="F106" s="25">
        <v>90</v>
      </c>
      <c r="G106" s="25">
        <v>80</v>
      </c>
      <c r="H106" s="25">
        <v>85</v>
      </c>
      <c r="I106" s="25">
        <v>83.5</v>
      </c>
      <c r="J106" s="25">
        <v>85</v>
      </c>
      <c r="K106" s="25">
        <v>86</v>
      </c>
      <c r="L106" s="25">
        <v>89</v>
      </c>
      <c r="M106" s="25">
        <v>77</v>
      </c>
      <c r="N106" s="25">
        <v>82</v>
      </c>
      <c r="O106" s="25">
        <v>82</v>
      </c>
      <c r="P106" s="25">
        <v>87</v>
      </c>
      <c r="Q106" s="25">
        <v>83</v>
      </c>
      <c r="R106" s="25">
        <v>85</v>
      </c>
      <c r="S106" s="25">
        <v>85</v>
      </c>
      <c r="T106" s="27">
        <f t="shared" ref="T106:T119" si="7">(C106*3+D106*3+E106*4+F106*4+G106*3+H106*4+I106*4+J106*4+K106*2+L106*4+M106*4+N106*2+O106*3+P106*4+Q106*2+R106*3+S106*3)/56</f>
        <v>83.7857142857143</v>
      </c>
      <c r="U106" s="5"/>
      <c r="V106" s="5"/>
    </row>
    <row r="107" s="6" customFormat="1" ht="20" customHeight="1" spans="1:22">
      <c r="A107" s="24" t="s">
        <v>145</v>
      </c>
      <c r="B107" s="25">
        <v>2300016254</v>
      </c>
      <c r="C107" s="26">
        <v>86</v>
      </c>
      <c r="D107" s="25">
        <v>77</v>
      </c>
      <c r="E107" s="25">
        <v>80</v>
      </c>
      <c r="F107" s="25">
        <v>89</v>
      </c>
      <c r="G107" s="25">
        <v>81</v>
      </c>
      <c r="H107" s="25">
        <v>94</v>
      </c>
      <c r="I107" s="25">
        <v>84</v>
      </c>
      <c r="J107" s="25">
        <v>80</v>
      </c>
      <c r="K107" s="25">
        <v>83</v>
      </c>
      <c r="L107" s="25">
        <v>81</v>
      </c>
      <c r="M107" s="25">
        <v>88</v>
      </c>
      <c r="N107" s="25">
        <v>83</v>
      </c>
      <c r="O107" s="25">
        <v>81</v>
      </c>
      <c r="P107" s="25">
        <v>84</v>
      </c>
      <c r="Q107" s="25">
        <v>92</v>
      </c>
      <c r="R107" s="25">
        <v>77</v>
      </c>
      <c r="S107" s="25">
        <v>82</v>
      </c>
      <c r="T107" s="27">
        <f t="shared" si="7"/>
        <v>83.7142857142857</v>
      </c>
      <c r="U107" s="5"/>
      <c r="V107" s="5"/>
    </row>
    <row r="108" s="6" customFormat="1" ht="20" customHeight="1" spans="1:22">
      <c r="A108" s="24" t="s">
        <v>146</v>
      </c>
      <c r="B108" s="47">
        <v>2200016228</v>
      </c>
      <c r="C108" s="26">
        <v>88</v>
      </c>
      <c r="D108" s="25">
        <v>65</v>
      </c>
      <c r="E108" s="25">
        <v>84</v>
      </c>
      <c r="F108" s="25">
        <v>86</v>
      </c>
      <c r="G108" s="25">
        <v>75</v>
      </c>
      <c r="H108" s="25">
        <v>82</v>
      </c>
      <c r="I108" s="25">
        <v>78</v>
      </c>
      <c r="J108" s="25">
        <v>85</v>
      </c>
      <c r="K108" s="25">
        <v>85</v>
      </c>
      <c r="L108" s="25">
        <v>84</v>
      </c>
      <c r="M108" s="25">
        <v>89</v>
      </c>
      <c r="N108" s="25">
        <v>84</v>
      </c>
      <c r="O108" s="25">
        <v>82</v>
      </c>
      <c r="P108" s="25">
        <v>91</v>
      </c>
      <c r="Q108" s="25">
        <v>84</v>
      </c>
      <c r="R108" s="25">
        <v>83</v>
      </c>
      <c r="S108" s="25">
        <v>95</v>
      </c>
      <c r="T108" s="27">
        <f t="shared" si="7"/>
        <v>83.6785714285714</v>
      </c>
      <c r="U108" s="5"/>
      <c r="V108" s="5"/>
    </row>
    <row r="109" s="6" customFormat="1" ht="20" customHeight="1" spans="1:22">
      <c r="A109" s="24" t="s">
        <v>147</v>
      </c>
      <c r="B109" s="25" t="s">
        <v>148</v>
      </c>
      <c r="C109" s="26">
        <v>89</v>
      </c>
      <c r="D109" s="25">
        <v>74</v>
      </c>
      <c r="E109" s="25">
        <v>90</v>
      </c>
      <c r="F109" s="25">
        <v>78</v>
      </c>
      <c r="G109" s="25">
        <v>85</v>
      </c>
      <c r="H109" s="25">
        <v>81</v>
      </c>
      <c r="I109" s="25">
        <v>79.5</v>
      </c>
      <c r="J109" s="25">
        <v>76</v>
      </c>
      <c r="K109" s="25">
        <v>82</v>
      </c>
      <c r="L109" s="25">
        <v>84</v>
      </c>
      <c r="M109" s="25">
        <v>91</v>
      </c>
      <c r="N109" s="25">
        <v>88</v>
      </c>
      <c r="O109" s="25">
        <v>82</v>
      </c>
      <c r="P109" s="25">
        <v>87</v>
      </c>
      <c r="Q109" s="25">
        <v>96</v>
      </c>
      <c r="R109" s="25">
        <v>76</v>
      </c>
      <c r="S109" s="25">
        <v>89</v>
      </c>
      <c r="T109" s="27">
        <f t="shared" si="7"/>
        <v>83.625</v>
      </c>
      <c r="U109" s="5"/>
      <c r="V109" s="5"/>
    </row>
    <row r="110" s="6" customFormat="1" ht="20" customHeight="1" spans="1:22">
      <c r="A110" s="24" t="s">
        <v>149</v>
      </c>
      <c r="B110" s="25" t="s">
        <v>150</v>
      </c>
      <c r="C110" s="26">
        <v>86</v>
      </c>
      <c r="D110" s="25">
        <v>80</v>
      </c>
      <c r="E110" s="25">
        <v>80</v>
      </c>
      <c r="F110" s="25">
        <v>87</v>
      </c>
      <c r="G110" s="25">
        <v>85</v>
      </c>
      <c r="H110" s="25">
        <v>88</v>
      </c>
      <c r="I110" s="25">
        <v>81</v>
      </c>
      <c r="J110" s="25">
        <v>80</v>
      </c>
      <c r="K110" s="25">
        <v>90</v>
      </c>
      <c r="L110" s="25">
        <v>84</v>
      </c>
      <c r="M110" s="25">
        <v>92</v>
      </c>
      <c r="N110" s="25">
        <v>84</v>
      </c>
      <c r="O110" s="25">
        <v>86</v>
      </c>
      <c r="P110" s="25">
        <v>83</v>
      </c>
      <c r="Q110" s="25">
        <v>80</v>
      </c>
      <c r="R110" s="25">
        <v>70</v>
      </c>
      <c r="S110" s="25">
        <v>84</v>
      </c>
      <c r="T110" s="27">
        <f t="shared" si="7"/>
        <v>83.5892857142857</v>
      </c>
      <c r="U110" s="5"/>
      <c r="V110" s="5"/>
    </row>
    <row r="111" s="6" customFormat="1" ht="20" customHeight="1" spans="1:22">
      <c r="A111" s="24" t="s">
        <v>151</v>
      </c>
      <c r="B111" s="25" t="s">
        <v>152</v>
      </c>
      <c r="C111" s="26">
        <v>91</v>
      </c>
      <c r="D111" s="25">
        <v>89</v>
      </c>
      <c r="E111" s="25">
        <v>84</v>
      </c>
      <c r="F111" s="25">
        <v>81</v>
      </c>
      <c r="G111" s="25">
        <v>80</v>
      </c>
      <c r="H111" s="25">
        <v>89</v>
      </c>
      <c r="I111" s="25">
        <v>91</v>
      </c>
      <c r="J111" s="25">
        <v>74</v>
      </c>
      <c r="K111" s="25">
        <v>82</v>
      </c>
      <c r="L111" s="25">
        <v>79</v>
      </c>
      <c r="M111" s="25">
        <v>84</v>
      </c>
      <c r="N111" s="25">
        <v>84</v>
      </c>
      <c r="O111" s="25">
        <v>83</v>
      </c>
      <c r="P111" s="25">
        <v>80</v>
      </c>
      <c r="Q111" s="25">
        <v>85</v>
      </c>
      <c r="R111" s="25">
        <v>76</v>
      </c>
      <c r="S111" s="25">
        <v>91</v>
      </c>
      <c r="T111" s="27">
        <f t="shared" si="7"/>
        <v>83.5714285714286</v>
      </c>
      <c r="U111" s="5"/>
      <c r="V111" s="5"/>
    </row>
    <row r="112" s="6" customFormat="1" ht="20" customHeight="1" spans="1:22">
      <c r="A112" s="24" t="s">
        <v>153</v>
      </c>
      <c r="B112" s="25" t="s">
        <v>154</v>
      </c>
      <c r="C112" s="26">
        <v>82</v>
      </c>
      <c r="D112" s="25">
        <v>86</v>
      </c>
      <c r="E112" s="25">
        <v>84</v>
      </c>
      <c r="F112" s="25">
        <v>93</v>
      </c>
      <c r="G112" s="25">
        <v>70</v>
      </c>
      <c r="H112" s="25">
        <v>87</v>
      </c>
      <c r="I112" s="25">
        <v>83.5</v>
      </c>
      <c r="J112" s="25">
        <v>76</v>
      </c>
      <c r="K112" s="25">
        <v>87</v>
      </c>
      <c r="L112" s="25">
        <v>82</v>
      </c>
      <c r="M112" s="25">
        <v>93</v>
      </c>
      <c r="N112" s="25">
        <v>83</v>
      </c>
      <c r="O112" s="25">
        <v>84</v>
      </c>
      <c r="P112" s="25">
        <v>83</v>
      </c>
      <c r="Q112" s="25">
        <v>85</v>
      </c>
      <c r="R112" s="25">
        <v>72</v>
      </c>
      <c r="S112" s="25">
        <v>87</v>
      </c>
      <c r="T112" s="27">
        <f t="shared" si="7"/>
        <v>83.5535714285714</v>
      </c>
      <c r="U112" s="5"/>
      <c r="V112" s="5"/>
    </row>
    <row r="113" s="6" customFormat="1" ht="20" customHeight="1" spans="1:22">
      <c r="A113" s="24" t="s">
        <v>155</v>
      </c>
      <c r="B113" s="25">
        <v>2300016212</v>
      </c>
      <c r="C113" s="26">
        <v>79</v>
      </c>
      <c r="D113" s="25">
        <v>84</v>
      </c>
      <c r="E113" s="25">
        <v>81</v>
      </c>
      <c r="F113" s="25">
        <v>91</v>
      </c>
      <c r="G113" s="25">
        <v>70</v>
      </c>
      <c r="H113" s="25">
        <v>89</v>
      </c>
      <c r="I113" s="25">
        <v>94.5</v>
      </c>
      <c r="J113" s="25">
        <v>87</v>
      </c>
      <c r="K113" s="25">
        <v>89</v>
      </c>
      <c r="L113" s="25">
        <v>81</v>
      </c>
      <c r="M113" s="25">
        <v>91</v>
      </c>
      <c r="N113" s="25">
        <v>79</v>
      </c>
      <c r="O113" s="25">
        <v>85</v>
      </c>
      <c r="P113" s="25">
        <v>75</v>
      </c>
      <c r="Q113" s="25">
        <v>92</v>
      </c>
      <c r="R113" s="25">
        <v>63</v>
      </c>
      <c r="S113" s="25">
        <v>85</v>
      </c>
      <c r="T113" s="27">
        <f t="shared" si="7"/>
        <v>83.5</v>
      </c>
      <c r="U113" s="5"/>
      <c r="V113" s="5"/>
    </row>
    <row r="114" s="6" customFormat="1" ht="20" customHeight="1" spans="1:22">
      <c r="A114" s="33" t="s">
        <v>156</v>
      </c>
      <c r="B114" s="25" t="s">
        <v>157</v>
      </c>
      <c r="C114" s="26">
        <v>88</v>
      </c>
      <c r="D114" s="25">
        <v>79</v>
      </c>
      <c r="E114" s="25">
        <v>90</v>
      </c>
      <c r="F114" s="25">
        <v>81</v>
      </c>
      <c r="G114" s="25">
        <v>73</v>
      </c>
      <c r="H114" s="25">
        <v>85</v>
      </c>
      <c r="I114" s="25">
        <v>82</v>
      </c>
      <c r="J114" s="25">
        <v>82</v>
      </c>
      <c r="K114" s="25">
        <v>86</v>
      </c>
      <c r="L114" s="25">
        <v>78</v>
      </c>
      <c r="M114" s="25">
        <v>91</v>
      </c>
      <c r="N114" s="25">
        <v>84</v>
      </c>
      <c r="O114" s="25">
        <v>87</v>
      </c>
      <c r="P114" s="25">
        <v>84</v>
      </c>
      <c r="Q114" s="25">
        <v>81</v>
      </c>
      <c r="R114" s="25">
        <v>76</v>
      </c>
      <c r="S114" s="25">
        <v>83</v>
      </c>
      <c r="T114" s="34">
        <f t="shared" si="7"/>
        <v>83.0714285714286</v>
      </c>
      <c r="U114" s="5"/>
      <c r="V114" s="5"/>
    </row>
    <row r="115" s="6" customFormat="1" ht="20" customHeight="1" spans="1:22">
      <c r="A115" s="33" t="s">
        <v>26</v>
      </c>
      <c r="B115" s="30" t="s">
        <v>158</v>
      </c>
      <c r="C115" s="31">
        <v>85</v>
      </c>
      <c r="D115" s="25">
        <v>94</v>
      </c>
      <c r="E115" s="25">
        <v>89</v>
      </c>
      <c r="F115" s="25">
        <v>78</v>
      </c>
      <c r="G115" s="25">
        <v>88</v>
      </c>
      <c r="H115" s="25">
        <v>83</v>
      </c>
      <c r="I115" s="25">
        <v>80.5</v>
      </c>
      <c r="J115" s="25">
        <v>64</v>
      </c>
      <c r="K115" s="25">
        <v>72</v>
      </c>
      <c r="L115" s="25">
        <v>82</v>
      </c>
      <c r="M115" s="25">
        <v>88</v>
      </c>
      <c r="N115" s="25">
        <v>79</v>
      </c>
      <c r="O115" s="25">
        <v>89</v>
      </c>
      <c r="P115" s="25">
        <v>90</v>
      </c>
      <c r="Q115" s="25">
        <v>92</v>
      </c>
      <c r="R115" s="25">
        <v>76</v>
      </c>
      <c r="S115" s="25">
        <v>84</v>
      </c>
      <c r="T115" s="34">
        <f t="shared" si="7"/>
        <v>83.0714285714286</v>
      </c>
      <c r="U115" s="5"/>
      <c r="V115" s="5"/>
    </row>
    <row r="116" s="6" customFormat="1" ht="20" customHeight="1" spans="1:22">
      <c r="A116" s="24" t="s">
        <v>159</v>
      </c>
      <c r="B116" s="25" t="s">
        <v>160</v>
      </c>
      <c r="C116" s="26">
        <v>90</v>
      </c>
      <c r="D116" s="25">
        <v>84</v>
      </c>
      <c r="E116" s="25">
        <v>80</v>
      </c>
      <c r="F116" s="25">
        <v>86</v>
      </c>
      <c r="G116" s="25">
        <v>85</v>
      </c>
      <c r="H116" s="25">
        <v>87</v>
      </c>
      <c r="I116" s="25">
        <v>83.5</v>
      </c>
      <c r="J116" s="25">
        <v>74</v>
      </c>
      <c r="K116" s="25">
        <v>80</v>
      </c>
      <c r="L116" s="25">
        <v>78</v>
      </c>
      <c r="M116" s="25">
        <v>88</v>
      </c>
      <c r="N116" s="25">
        <v>81</v>
      </c>
      <c r="O116" s="25">
        <v>93</v>
      </c>
      <c r="P116" s="25">
        <v>85</v>
      </c>
      <c r="Q116" s="25">
        <v>88</v>
      </c>
      <c r="R116" s="25">
        <v>80</v>
      </c>
      <c r="S116" s="25">
        <v>70</v>
      </c>
      <c r="T116" s="27">
        <f t="shared" si="7"/>
        <v>83.0357142857143</v>
      </c>
      <c r="U116" s="5"/>
      <c r="V116" s="5"/>
    </row>
    <row r="117" s="6" customFormat="1" ht="20" customHeight="1" spans="1:22">
      <c r="A117" s="24" t="s">
        <v>161</v>
      </c>
      <c r="B117" s="25" t="s">
        <v>162</v>
      </c>
      <c r="C117" s="26">
        <v>85</v>
      </c>
      <c r="D117" s="25">
        <v>92</v>
      </c>
      <c r="E117" s="25">
        <v>87</v>
      </c>
      <c r="F117" s="25">
        <v>80</v>
      </c>
      <c r="G117" s="25">
        <v>85</v>
      </c>
      <c r="H117" s="25">
        <v>82</v>
      </c>
      <c r="I117" s="25">
        <v>90</v>
      </c>
      <c r="J117" s="25">
        <v>76</v>
      </c>
      <c r="K117" s="25">
        <v>81</v>
      </c>
      <c r="L117" s="25">
        <v>84</v>
      </c>
      <c r="M117" s="25">
        <v>75</v>
      </c>
      <c r="N117" s="25">
        <v>82</v>
      </c>
      <c r="O117" s="25">
        <v>92</v>
      </c>
      <c r="P117" s="25">
        <v>76</v>
      </c>
      <c r="Q117" s="25">
        <v>89</v>
      </c>
      <c r="R117" s="25">
        <v>73</v>
      </c>
      <c r="S117" s="25">
        <v>88</v>
      </c>
      <c r="T117" s="27">
        <f t="shared" si="7"/>
        <v>83.0178571428571</v>
      </c>
      <c r="U117" s="5"/>
      <c r="V117" s="5"/>
    </row>
    <row r="118" s="6" customFormat="1" ht="20" customHeight="1" spans="1:22">
      <c r="A118" s="24" t="s">
        <v>163</v>
      </c>
      <c r="B118" s="25" t="s">
        <v>164</v>
      </c>
      <c r="C118" s="26">
        <v>87</v>
      </c>
      <c r="D118" s="25">
        <v>78</v>
      </c>
      <c r="E118" s="25">
        <v>80</v>
      </c>
      <c r="F118" s="25">
        <v>84</v>
      </c>
      <c r="G118" s="25">
        <v>81</v>
      </c>
      <c r="H118" s="25">
        <v>87</v>
      </c>
      <c r="I118" s="25">
        <v>83</v>
      </c>
      <c r="J118" s="25">
        <v>70</v>
      </c>
      <c r="K118" s="25">
        <v>92</v>
      </c>
      <c r="L118" s="25">
        <v>89</v>
      </c>
      <c r="M118" s="25">
        <v>79</v>
      </c>
      <c r="N118" s="25">
        <v>86</v>
      </c>
      <c r="O118" s="25">
        <v>84</v>
      </c>
      <c r="P118" s="25">
        <v>86</v>
      </c>
      <c r="Q118" s="25">
        <v>90</v>
      </c>
      <c r="R118" s="25">
        <v>76</v>
      </c>
      <c r="S118" s="25">
        <v>86</v>
      </c>
      <c r="T118" s="27">
        <f t="shared" si="7"/>
        <v>82.9285714285714</v>
      </c>
      <c r="U118" s="5"/>
      <c r="V118" s="5"/>
    </row>
    <row r="119" s="6" customFormat="1" ht="20" customHeight="1" spans="1:22">
      <c r="A119" s="35">
        <v>89</v>
      </c>
      <c r="B119" s="25" t="s">
        <v>165</v>
      </c>
      <c r="C119" s="26">
        <v>86</v>
      </c>
      <c r="D119" s="25">
        <v>90</v>
      </c>
      <c r="E119" s="25">
        <v>95</v>
      </c>
      <c r="F119" s="25">
        <v>91</v>
      </c>
      <c r="G119" s="25">
        <v>75</v>
      </c>
      <c r="H119" s="25">
        <v>97</v>
      </c>
      <c r="I119" s="25">
        <v>80.5</v>
      </c>
      <c r="J119" s="25">
        <v>80</v>
      </c>
      <c r="K119" s="25">
        <v>79</v>
      </c>
      <c r="L119" s="25">
        <v>74</v>
      </c>
      <c r="M119" s="25">
        <v>84</v>
      </c>
      <c r="N119" s="25">
        <v>81</v>
      </c>
      <c r="O119" s="25">
        <v>91</v>
      </c>
      <c r="P119" s="25">
        <v>80</v>
      </c>
      <c r="Q119" s="25">
        <v>68</v>
      </c>
      <c r="R119" s="25">
        <v>72</v>
      </c>
      <c r="S119" s="25">
        <v>73</v>
      </c>
      <c r="T119" s="34">
        <f t="shared" si="7"/>
        <v>82.9107142857143</v>
      </c>
      <c r="U119" s="5"/>
      <c r="V119" s="5"/>
    </row>
    <row r="120" s="6" customFormat="1" ht="20" customHeight="1" spans="1:22">
      <c r="A120" s="33" t="s">
        <v>166</v>
      </c>
      <c r="B120" s="25">
        <v>2300016283</v>
      </c>
      <c r="C120" s="26">
        <v>82</v>
      </c>
      <c r="D120" s="25">
        <v>85</v>
      </c>
      <c r="E120" s="25">
        <v>87</v>
      </c>
      <c r="F120" s="25">
        <v>92</v>
      </c>
      <c r="G120" s="25">
        <v>87</v>
      </c>
      <c r="H120" s="25">
        <v>87</v>
      </c>
      <c r="I120" s="25">
        <v>82.5</v>
      </c>
      <c r="J120" s="25">
        <v>86</v>
      </c>
      <c r="K120" s="25">
        <v>82</v>
      </c>
      <c r="L120" s="25">
        <v>78</v>
      </c>
      <c r="M120" s="25">
        <v>84</v>
      </c>
      <c r="N120" s="25">
        <v>80</v>
      </c>
      <c r="O120" s="25">
        <v>81</v>
      </c>
      <c r="P120" s="25">
        <v>74</v>
      </c>
      <c r="Q120" s="25">
        <v>76</v>
      </c>
      <c r="R120" s="25">
        <v>73</v>
      </c>
      <c r="S120" s="25">
        <v>84</v>
      </c>
      <c r="T120" s="34">
        <f>(C120*3+D120*3+E120*4+F120*4+G120*3+H120*4+I120*4+J120*4+K120*2+L120*4+M120*4+N120*2+O120*3+P120*3+Q120*2+R120*3+S120*3)/55</f>
        <v>82.9090909090909</v>
      </c>
      <c r="U120" s="5"/>
      <c r="V120" s="5"/>
    </row>
    <row r="121" s="6" customFormat="1" ht="20" customHeight="1" spans="1:22">
      <c r="A121" s="24" t="s">
        <v>167</v>
      </c>
      <c r="B121" s="25" t="s">
        <v>168</v>
      </c>
      <c r="C121" s="26">
        <v>83</v>
      </c>
      <c r="D121" s="25">
        <v>88</v>
      </c>
      <c r="E121" s="25">
        <v>84</v>
      </c>
      <c r="F121" s="25">
        <v>82</v>
      </c>
      <c r="G121" s="25">
        <v>77</v>
      </c>
      <c r="H121" s="25">
        <v>88</v>
      </c>
      <c r="I121" s="25">
        <v>87</v>
      </c>
      <c r="J121" s="25">
        <v>85</v>
      </c>
      <c r="K121" s="25">
        <v>71</v>
      </c>
      <c r="L121" s="25">
        <v>73</v>
      </c>
      <c r="M121" s="25">
        <v>96</v>
      </c>
      <c r="N121" s="25">
        <v>82</v>
      </c>
      <c r="O121" s="25">
        <v>90</v>
      </c>
      <c r="P121" s="25">
        <v>82</v>
      </c>
      <c r="Q121" s="25">
        <v>73</v>
      </c>
      <c r="R121" s="25">
        <v>80</v>
      </c>
      <c r="S121" s="25">
        <v>76</v>
      </c>
      <c r="T121" s="27">
        <f t="shared" ref="T121:T128" si="8">(C121*3+D121*3+E121*4+F121*4+G121*3+H121*4+I121*4+J121*4+K121*2+L121*4+M121*4+N121*2+O121*3+P121*4+Q121*2+R121*3+S121*3)/56</f>
        <v>82.8928571428571</v>
      </c>
    </row>
    <row r="122" s="6" customFormat="1" ht="20" customHeight="1" spans="1:22">
      <c r="A122" s="28">
        <v>92</v>
      </c>
      <c r="B122" s="25">
        <v>2300016277</v>
      </c>
      <c r="C122" s="26">
        <v>86</v>
      </c>
      <c r="D122" s="25">
        <v>79</v>
      </c>
      <c r="E122" s="25">
        <v>84</v>
      </c>
      <c r="F122" s="25">
        <v>87</v>
      </c>
      <c r="G122" s="25">
        <v>66</v>
      </c>
      <c r="H122" s="25">
        <v>85</v>
      </c>
      <c r="I122" s="25">
        <v>81.5</v>
      </c>
      <c r="J122" s="25">
        <v>81</v>
      </c>
      <c r="K122" s="25">
        <v>79</v>
      </c>
      <c r="L122" s="25">
        <v>89</v>
      </c>
      <c r="M122" s="25">
        <v>84</v>
      </c>
      <c r="N122" s="25">
        <v>84</v>
      </c>
      <c r="O122" s="25">
        <v>82</v>
      </c>
      <c r="P122" s="25">
        <v>77</v>
      </c>
      <c r="Q122" s="25">
        <v>89</v>
      </c>
      <c r="R122" s="25">
        <v>82</v>
      </c>
      <c r="S122" s="25">
        <v>92</v>
      </c>
      <c r="T122" s="27">
        <f t="shared" si="8"/>
        <v>82.8392857142857</v>
      </c>
    </row>
    <row r="123" s="6" customFormat="1" ht="20" customHeight="1" spans="1:22">
      <c r="A123" s="29" t="s">
        <v>26</v>
      </c>
      <c r="B123" s="30" t="s">
        <v>169</v>
      </c>
      <c r="C123" s="31">
        <v>81</v>
      </c>
      <c r="D123" s="25">
        <v>72</v>
      </c>
      <c r="E123" s="25">
        <v>80</v>
      </c>
      <c r="F123" s="25">
        <v>78</v>
      </c>
      <c r="G123" s="25">
        <v>80</v>
      </c>
      <c r="H123" s="25">
        <v>87</v>
      </c>
      <c r="I123" s="25">
        <v>92.5</v>
      </c>
      <c r="J123" s="25">
        <v>80</v>
      </c>
      <c r="K123" s="25">
        <v>88</v>
      </c>
      <c r="L123" s="25">
        <v>82</v>
      </c>
      <c r="M123" s="25">
        <v>85</v>
      </c>
      <c r="N123" s="25">
        <v>76</v>
      </c>
      <c r="O123" s="25">
        <v>85</v>
      </c>
      <c r="P123" s="25">
        <v>83</v>
      </c>
      <c r="Q123" s="25">
        <v>98</v>
      </c>
      <c r="R123" s="25">
        <v>73</v>
      </c>
      <c r="S123" s="25">
        <v>89</v>
      </c>
      <c r="T123" s="27">
        <f t="shared" si="8"/>
        <v>82.75</v>
      </c>
      <c r="U123" s="5"/>
      <c r="V123" s="5"/>
    </row>
    <row r="124" s="6" customFormat="1" ht="20" customHeight="1" spans="1:22">
      <c r="A124" s="28">
        <v>93</v>
      </c>
      <c r="B124" s="25" t="s">
        <v>170</v>
      </c>
      <c r="C124" s="26">
        <v>84</v>
      </c>
      <c r="D124" s="25">
        <v>81</v>
      </c>
      <c r="E124" s="25">
        <v>85</v>
      </c>
      <c r="F124" s="25">
        <v>89</v>
      </c>
      <c r="G124" s="25">
        <v>90</v>
      </c>
      <c r="H124" s="25">
        <v>88</v>
      </c>
      <c r="I124" s="25">
        <v>80</v>
      </c>
      <c r="J124" s="25">
        <v>72</v>
      </c>
      <c r="K124" s="25">
        <v>82</v>
      </c>
      <c r="L124" s="25">
        <v>86</v>
      </c>
      <c r="M124" s="25">
        <v>73</v>
      </c>
      <c r="N124" s="25">
        <v>83</v>
      </c>
      <c r="O124" s="25">
        <v>92</v>
      </c>
      <c r="P124" s="25">
        <v>81</v>
      </c>
      <c r="Q124" s="25">
        <v>86</v>
      </c>
      <c r="R124" s="25">
        <v>75</v>
      </c>
      <c r="S124" s="25">
        <v>83</v>
      </c>
      <c r="T124" s="27">
        <f t="shared" si="8"/>
        <v>82.7321428571429</v>
      </c>
      <c r="U124" s="5"/>
      <c r="V124" s="5"/>
    </row>
    <row r="125" s="6" customFormat="1" ht="20" customHeight="1" spans="1:22">
      <c r="A125" s="24" t="s">
        <v>171</v>
      </c>
      <c r="B125" s="25" t="s">
        <v>172</v>
      </c>
      <c r="C125" s="26">
        <v>86</v>
      </c>
      <c r="D125" s="25">
        <v>79</v>
      </c>
      <c r="E125" s="25">
        <v>95</v>
      </c>
      <c r="F125" s="25">
        <v>79</v>
      </c>
      <c r="G125" s="25">
        <v>85</v>
      </c>
      <c r="H125" s="25">
        <v>85</v>
      </c>
      <c r="I125" s="25">
        <v>84.5</v>
      </c>
      <c r="J125" s="25">
        <v>76</v>
      </c>
      <c r="K125" s="25">
        <v>79</v>
      </c>
      <c r="L125" s="25">
        <v>79</v>
      </c>
      <c r="M125" s="25">
        <v>90</v>
      </c>
      <c r="N125" s="25">
        <v>81</v>
      </c>
      <c r="O125" s="25">
        <v>86</v>
      </c>
      <c r="P125" s="25">
        <v>75</v>
      </c>
      <c r="Q125" s="25">
        <v>83</v>
      </c>
      <c r="R125" s="25">
        <v>76</v>
      </c>
      <c r="S125" s="25">
        <v>85</v>
      </c>
      <c r="T125" s="27">
        <f t="shared" si="8"/>
        <v>82.6964285714286</v>
      </c>
    </row>
    <row r="126" s="6" customFormat="1" ht="20" customHeight="1" spans="1:22">
      <c r="A126" s="28">
        <v>95</v>
      </c>
      <c r="B126" s="25">
        <v>2300016227</v>
      </c>
      <c r="C126" s="26">
        <v>82</v>
      </c>
      <c r="D126" s="25">
        <v>71</v>
      </c>
      <c r="E126" s="25">
        <v>80</v>
      </c>
      <c r="F126" s="25">
        <v>87</v>
      </c>
      <c r="G126" s="25">
        <v>81</v>
      </c>
      <c r="H126" s="25">
        <v>83</v>
      </c>
      <c r="I126" s="25">
        <v>84.5</v>
      </c>
      <c r="J126" s="25">
        <v>87</v>
      </c>
      <c r="K126" s="25">
        <v>83</v>
      </c>
      <c r="L126" s="25">
        <v>79</v>
      </c>
      <c r="M126" s="25">
        <v>82</v>
      </c>
      <c r="N126" s="25">
        <v>77</v>
      </c>
      <c r="O126" s="25">
        <v>91</v>
      </c>
      <c r="P126" s="25">
        <v>83</v>
      </c>
      <c r="Q126" s="25">
        <v>84</v>
      </c>
      <c r="R126" s="25">
        <v>81</v>
      </c>
      <c r="S126" s="25">
        <v>87</v>
      </c>
      <c r="T126" s="27">
        <f t="shared" si="8"/>
        <v>82.6607142857143</v>
      </c>
      <c r="U126" s="5"/>
      <c r="V126" s="5"/>
    </row>
    <row r="127" s="5" customFormat="1" ht="20" customHeight="1" spans="1:22">
      <c r="A127" s="24" t="s">
        <v>173</v>
      </c>
      <c r="B127" s="47">
        <v>2100016338</v>
      </c>
      <c r="C127" s="26">
        <v>78</v>
      </c>
      <c r="D127" s="25">
        <v>77</v>
      </c>
      <c r="E127" s="25">
        <v>81</v>
      </c>
      <c r="F127" s="25">
        <v>74</v>
      </c>
      <c r="G127" s="25">
        <v>88</v>
      </c>
      <c r="H127" s="25">
        <v>90</v>
      </c>
      <c r="I127" s="25">
        <v>83</v>
      </c>
      <c r="J127" s="25">
        <v>81</v>
      </c>
      <c r="K127" s="25">
        <v>81</v>
      </c>
      <c r="L127" s="25">
        <v>79</v>
      </c>
      <c r="M127" s="25">
        <v>88</v>
      </c>
      <c r="N127" s="25">
        <v>80</v>
      </c>
      <c r="O127" s="25">
        <v>86</v>
      </c>
      <c r="P127" s="25">
        <v>85</v>
      </c>
      <c r="Q127" s="25">
        <v>85</v>
      </c>
      <c r="R127" s="25">
        <v>77</v>
      </c>
      <c r="S127" s="25">
        <v>82</v>
      </c>
      <c r="T127" s="27">
        <f t="shared" si="8"/>
        <v>82.1428571428571</v>
      </c>
      <c r="V127" s="48"/>
    </row>
    <row r="128" s="5" customFormat="1" ht="20" customHeight="1" spans="1:22">
      <c r="A128" s="29" t="s">
        <v>26</v>
      </c>
      <c r="B128" s="30" t="s">
        <v>174</v>
      </c>
      <c r="C128" s="30">
        <v>85</v>
      </c>
      <c r="D128" s="25">
        <v>79</v>
      </c>
      <c r="E128" s="25">
        <v>80</v>
      </c>
      <c r="F128" s="25">
        <v>87</v>
      </c>
      <c r="G128" s="25">
        <v>75</v>
      </c>
      <c r="H128" s="25">
        <v>85</v>
      </c>
      <c r="I128" s="25">
        <v>85.5</v>
      </c>
      <c r="J128" s="25">
        <v>72</v>
      </c>
      <c r="K128" s="25">
        <v>80</v>
      </c>
      <c r="L128" s="25">
        <v>78</v>
      </c>
      <c r="M128" s="25">
        <v>86</v>
      </c>
      <c r="N128" s="25">
        <v>79</v>
      </c>
      <c r="O128" s="25">
        <v>84</v>
      </c>
      <c r="P128" s="25">
        <v>82</v>
      </c>
      <c r="Q128" s="25">
        <v>93</v>
      </c>
      <c r="R128" s="25">
        <v>76</v>
      </c>
      <c r="S128" s="25">
        <v>85</v>
      </c>
      <c r="T128" s="27">
        <f t="shared" si="8"/>
        <v>81.75</v>
      </c>
    </row>
    <row r="129" s="5" customFormat="1" ht="20" customHeight="1" spans="1:22">
      <c r="A129" s="29" t="s">
        <v>26</v>
      </c>
      <c r="B129" s="30" t="s">
        <v>175</v>
      </c>
      <c r="C129" s="30">
        <v>84</v>
      </c>
      <c r="D129" s="25">
        <v>83</v>
      </c>
      <c r="E129" s="25">
        <v>85</v>
      </c>
      <c r="F129" s="25">
        <v>74</v>
      </c>
      <c r="G129" s="25">
        <v>80</v>
      </c>
      <c r="H129" s="25">
        <v>91</v>
      </c>
      <c r="I129" s="25">
        <v>90</v>
      </c>
      <c r="J129" s="25">
        <v>66</v>
      </c>
      <c r="K129" s="25">
        <v>87</v>
      </c>
      <c r="L129" s="25">
        <v>82</v>
      </c>
      <c r="M129" s="25">
        <v>86</v>
      </c>
      <c r="N129" s="25">
        <v>81</v>
      </c>
      <c r="O129" s="25">
        <v>85</v>
      </c>
      <c r="P129" s="32" t="s">
        <v>61</v>
      </c>
      <c r="Q129" s="25">
        <v>92</v>
      </c>
      <c r="R129" s="32"/>
      <c r="S129" s="25">
        <v>90</v>
      </c>
      <c r="T129" s="27">
        <f>(C129*3+D129*3+E129*4+F129*4+G129*3+H129*4+I129*4+J129*4+K129*2+L129*4+M129*4+N129*2+O129*3+Q129*2+S129*3)/50</f>
        <v>81.64</v>
      </c>
    </row>
    <row r="130" s="5" customFormat="1" ht="20" customHeight="1" spans="1:22">
      <c r="A130" s="24" t="s">
        <v>176</v>
      </c>
      <c r="B130" s="25" t="s">
        <v>177</v>
      </c>
      <c r="C130" s="25">
        <v>83</v>
      </c>
      <c r="D130" s="25">
        <v>78</v>
      </c>
      <c r="E130" s="25">
        <v>85</v>
      </c>
      <c r="F130" s="25">
        <v>78</v>
      </c>
      <c r="G130" s="25">
        <v>86</v>
      </c>
      <c r="H130" s="25">
        <v>87</v>
      </c>
      <c r="I130" s="25">
        <v>80</v>
      </c>
      <c r="J130" s="25">
        <v>67</v>
      </c>
      <c r="K130" s="25">
        <v>80</v>
      </c>
      <c r="L130" s="25">
        <v>80</v>
      </c>
      <c r="M130" s="25">
        <v>91</v>
      </c>
      <c r="N130" s="25">
        <v>77</v>
      </c>
      <c r="O130" s="25">
        <v>82</v>
      </c>
      <c r="P130" s="25">
        <v>83</v>
      </c>
      <c r="Q130" s="25">
        <v>87</v>
      </c>
      <c r="R130" s="25">
        <v>85</v>
      </c>
      <c r="S130" s="25">
        <v>78</v>
      </c>
      <c r="T130" s="27">
        <f t="shared" ref="T130:T141" si="9">(C130*3+D130*3+E130*4+F130*4+G130*3+H130*4+I130*4+J130*4+K130*2+L130*4+M130*4+N130*2+O130*3+P130*4+Q130*2+R130*3+S130*3)/56</f>
        <v>81.5714285714286</v>
      </c>
    </row>
    <row r="131" s="5" customFormat="1" ht="20" customHeight="1" spans="1:22">
      <c r="A131" s="24" t="s">
        <v>178</v>
      </c>
      <c r="B131" s="25" t="s">
        <v>179</v>
      </c>
      <c r="C131" s="25">
        <v>86</v>
      </c>
      <c r="D131" s="25">
        <v>75</v>
      </c>
      <c r="E131" s="25">
        <v>84</v>
      </c>
      <c r="F131" s="25">
        <v>82</v>
      </c>
      <c r="G131" s="25">
        <v>87</v>
      </c>
      <c r="H131" s="25">
        <v>87</v>
      </c>
      <c r="I131" s="25">
        <v>84.5</v>
      </c>
      <c r="J131" s="25">
        <v>68</v>
      </c>
      <c r="K131" s="25">
        <v>80</v>
      </c>
      <c r="L131" s="25">
        <v>84</v>
      </c>
      <c r="M131" s="25">
        <v>76</v>
      </c>
      <c r="N131" s="25">
        <v>81</v>
      </c>
      <c r="O131" s="25">
        <v>86</v>
      </c>
      <c r="P131" s="25">
        <v>81</v>
      </c>
      <c r="Q131" s="25">
        <v>91</v>
      </c>
      <c r="R131" s="25">
        <v>75</v>
      </c>
      <c r="S131" s="25">
        <v>81</v>
      </c>
      <c r="T131" s="27">
        <f t="shared" si="9"/>
        <v>81.4285714285714</v>
      </c>
    </row>
    <row r="132" s="5" customFormat="1" ht="20" customHeight="1" spans="1:22">
      <c r="A132" s="24" t="s">
        <v>180</v>
      </c>
      <c r="B132" s="25" t="s">
        <v>181</v>
      </c>
      <c r="C132" s="25">
        <v>85</v>
      </c>
      <c r="D132" s="25">
        <v>68</v>
      </c>
      <c r="E132" s="25">
        <v>90</v>
      </c>
      <c r="F132" s="25">
        <v>82</v>
      </c>
      <c r="G132" s="25">
        <v>67</v>
      </c>
      <c r="H132" s="25">
        <v>92</v>
      </c>
      <c r="I132" s="25">
        <v>85.5</v>
      </c>
      <c r="J132" s="25">
        <v>78</v>
      </c>
      <c r="K132" s="25">
        <v>88</v>
      </c>
      <c r="L132" s="25">
        <v>81</v>
      </c>
      <c r="M132" s="25">
        <v>84</v>
      </c>
      <c r="N132" s="25">
        <v>85</v>
      </c>
      <c r="O132" s="25">
        <v>84</v>
      </c>
      <c r="P132" s="25">
        <v>75</v>
      </c>
      <c r="Q132" s="25">
        <v>86</v>
      </c>
      <c r="R132" s="25">
        <v>75</v>
      </c>
      <c r="S132" s="25">
        <v>78</v>
      </c>
      <c r="T132" s="27">
        <f t="shared" si="9"/>
        <v>81.4107142857143</v>
      </c>
    </row>
    <row r="133" s="5" customFormat="1" ht="20" customHeight="1" spans="1:22">
      <c r="A133" s="28">
        <v>100</v>
      </c>
      <c r="B133" s="25">
        <v>2300016280</v>
      </c>
      <c r="C133" s="25">
        <v>88</v>
      </c>
      <c r="D133" s="25">
        <v>69</v>
      </c>
      <c r="E133" s="25">
        <v>80</v>
      </c>
      <c r="F133" s="25">
        <v>75</v>
      </c>
      <c r="G133" s="25">
        <v>83</v>
      </c>
      <c r="H133" s="25">
        <v>84</v>
      </c>
      <c r="I133" s="25">
        <v>78.5</v>
      </c>
      <c r="J133" s="25">
        <v>85</v>
      </c>
      <c r="K133" s="25">
        <v>82</v>
      </c>
      <c r="L133" s="25">
        <v>86</v>
      </c>
      <c r="M133" s="25">
        <v>88</v>
      </c>
      <c r="N133" s="25">
        <v>82</v>
      </c>
      <c r="O133" s="25">
        <v>85</v>
      </c>
      <c r="P133" s="25">
        <v>77</v>
      </c>
      <c r="Q133" s="25">
        <v>82</v>
      </c>
      <c r="R133" s="25">
        <v>70</v>
      </c>
      <c r="S133" s="25">
        <v>87</v>
      </c>
      <c r="T133" s="27">
        <f t="shared" si="9"/>
        <v>81.2857142857143</v>
      </c>
    </row>
    <row r="134" s="5" customFormat="1" ht="20" customHeight="1" spans="1:22">
      <c r="A134" s="24" t="s">
        <v>182</v>
      </c>
      <c r="B134" s="25">
        <v>2200016259</v>
      </c>
      <c r="C134" s="25">
        <v>80</v>
      </c>
      <c r="D134" s="25">
        <v>83</v>
      </c>
      <c r="E134" s="25">
        <v>81</v>
      </c>
      <c r="F134" s="25">
        <v>83</v>
      </c>
      <c r="G134" s="25">
        <v>77</v>
      </c>
      <c r="H134" s="25">
        <v>83</v>
      </c>
      <c r="I134" s="25">
        <v>83</v>
      </c>
      <c r="J134" s="25">
        <v>80</v>
      </c>
      <c r="K134" s="25">
        <v>75</v>
      </c>
      <c r="L134" s="25">
        <v>84</v>
      </c>
      <c r="M134" s="25">
        <v>86</v>
      </c>
      <c r="N134" s="25">
        <v>75</v>
      </c>
      <c r="O134" s="25">
        <v>81</v>
      </c>
      <c r="P134" s="25">
        <v>83</v>
      </c>
      <c r="Q134" s="25">
        <v>77</v>
      </c>
      <c r="R134" s="25">
        <v>72</v>
      </c>
      <c r="S134" s="25">
        <v>88</v>
      </c>
      <c r="T134" s="27">
        <f t="shared" si="9"/>
        <v>81.2321428571429</v>
      </c>
    </row>
    <row r="135" s="5" customFormat="1" ht="20" customHeight="1" spans="1:22">
      <c r="A135" s="24" t="s">
        <v>183</v>
      </c>
      <c r="B135" s="47">
        <v>2200016253</v>
      </c>
      <c r="C135" s="25">
        <v>85</v>
      </c>
      <c r="D135" s="25">
        <v>81</v>
      </c>
      <c r="E135" s="25">
        <v>84</v>
      </c>
      <c r="F135" s="25">
        <v>82</v>
      </c>
      <c r="G135" s="25">
        <v>72</v>
      </c>
      <c r="H135" s="25">
        <v>87</v>
      </c>
      <c r="I135" s="25">
        <v>81</v>
      </c>
      <c r="J135" s="25">
        <v>83</v>
      </c>
      <c r="K135" s="25">
        <v>67</v>
      </c>
      <c r="L135" s="25">
        <v>81</v>
      </c>
      <c r="M135" s="25">
        <v>82</v>
      </c>
      <c r="N135" s="25">
        <v>84</v>
      </c>
      <c r="O135" s="25">
        <v>82</v>
      </c>
      <c r="P135" s="25">
        <v>81</v>
      </c>
      <c r="Q135" s="25">
        <v>84</v>
      </c>
      <c r="R135" s="25">
        <v>77</v>
      </c>
      <c r="S135" s="25">
        <v>81</v>
      </c>
      <c r="T135" s="27">
        <f t="shared" si="9"/>
        <v>81.2142857142857</v>
      </c>
      <c r="V135" s="3"/>
    </row>
    <row r="136" s="5" customFormat="1" ht="20" customHeight="1" spans="1:22">
      <c r="A136" s="35">
        <v>103</v>
      </c>
      <c r="B136" s="25" t="s">
        <v>184</v>
      </c>
      <c r="C136" s="25">
        <v>87</v>
      </c>
      <c r="D136" s="25">
        <v>79</v>
      </c>
      <c r="E136" s="25">
        <v>80</v>
      </c>
      <c r="F136" s="25">
        <v>88</v>
      </c>
      <c r="G136" s="25">
        <v>70</v>
      </c>
      <c r="H136" s="25">
        <v>83</v>
      </c>
      <c r="I136" s="25">
        <v>81</v>
      </c>
      <c r="J136" s="25">
        <v>74</v>
      </c>
      <c r="K136" s="25">
        <v>82</v>
      </c>
      <c r="L136" s="25">
        <v>75</v>
      </c>
      <c r="M136" s="25">
        <v>88</v>
      </c>
      <c r="N136" s="25">
        <v>81</v>
      </c>
      <c r="O136" s="25">
        <v>78</v>
      </c>
      <c r="P136" s="25">
        <v>81</v>
      </c>
      <c r="Q136" s="25">
        <v>89</v>
      </c>
      <c r="R136" s="25">
        <v>82</v>
      </c>
      <c r="S136" s="25">
        <v>85</v>
      </c>
      <c r="T136" s="34">
        <f t="shared" si="9"/>
        <v>81.1964285714286</v>
      </c>
    </row>
    <row r="137" s="5" customFormat="1" ht="20" customHeight="1" spans="1:22">
      <c r="A137" s="33" t="s">
        <v>26</v>
      </c>
      <c r="B137" s="30" t="s">
        <v>185</v>
      </c>
      <c r="C137" s="30">
        <v>91</v>
      </c>
      <c r="D137" s="25">
        <v>89</v>
      </c>
      <c r="E137" s="25">
        <v>84</v>
      </c>
      <c r="F137" s="25">
        <v>80</v>
      </c>
      <c r="G137" s="25">
        <v>83</v>
      </c>
      <c r="H137" s="25">
        <v>80</v>
      </c>
      <c r="I137" s="25">
        <v>81.5</v>
      </c>
      <c r="J137" s="25">
        <v>82</v>
      </c>
      <c r="K137" s="25">
        <v>87</v>
      </c>
      <c r="L137" s="25">
        <v>74</v>
      </c>
      <c r="M137" s="25">
        <v>85</v>
      </c>
      <c r="N137" s="25">
        <v>79</v>
      </c>
      <c r="O137" s="25">
        <v>90</v>
      </c>
      <c r="P137" s="25">
        <v>82</v>
      </c>
      <c r="Q137" s="25">
        <v>80</v>
      </c>
      <c r="R137" s="25">
        <v>71</v>
      </c>
      <c r="S137" s="25">
        <v>63</v>
      </c>
      <c r="T137" s="34">
        <f t="shared" si="9"/>
        <v>81.1964285714286</v>
      </c>
    </row>
    <row r="138" s="5" customFormat="1" ht="20" customHeight="1" spans="1:22">
      <c r="A138" s="24" t="s">
        <v>186</v>
      </c>
      <c r="B138" s="25" t="s">
        <v>187</v>
      </c>
      <c r="C138" s="25">
        <v>85</v>
      </c>
      <c r="D138" s="25">
        <v>83</v>
      </c>
      <c r="E138" s="25">
        <v>84</v>
      </c>
      <c r="F138" s="25">
        <v>84</v>
      </c>
      <c r="G138" s="25">
        <v>80</v>
      </c>
      <c r="H138" s="25">
        <v>86</v>
      </c>
      <c r="I138" s="25">
        <v>81.5</v>
      </c>
      <c r="J138" s="25">
        <v>71</v>
      </c>
      <c r="K138" s="25">
        <v>66</v>
      </c>
      <c r="L138" s="25">
        <v>76</v>
      </c>
      <c r="M138" s="25">
        <v>76</v>
      </c>
      <c r="N138" s="25">
        <v>79</v>
      </c>
      <c r="O138" s="25">
        <v>85</v>
      </c>
      <c r="P138" s="25">
        <v>90</v>
      </c>
      <c r="Q138" s="25">
        <v>82</v>
      </c>
      <c r="R138" s="25">
        <v>80</v>
      </c>
      <c r="S138" s="25">
        <v>86</v>
      </c>
      <c r="T138" s="27">
        <f t="shared" si="9"/>
        <v>81.1607142857143</v>
      </c>
    </row>
    <row r="139" s="5" customFormat="1" ht="20" customHeight="1" spans="1:22">
      <c r="A139" s="24" t="s">
        <v>188</v>
      </c>
      <c r="B139" s="25" t="s">
        <v>189</v>
      </c>
      <c r="C139" s="25">
        <v>85</v>
      </c>
      <c r="D139" s="25">
        <v>73</v>
      </c>
      <c r="E139" s="25">
        <v>80</v>
      </c>
      <c r="F139" s="25">
        <v>84</v>
      </c>
      <c r="G139" s="25">
        <v>80</v>
      </c>
      <c r="H139" s="25">
        <v>83</v>
      </c>
      <c r="I139" s="25">
        <v>82</v>
      </c>
      <c r="J139" s="25">
        <v>72</v>
      </c>
      <c r="K139" s="25">
        <v>78</v>
      </c>
      <c r="L139" s="25">
        <v>81</v>
      </c>
      <c r="M139" s="25">
        <v>92</v>
      </c>
      <c r="N139" s="25">
        <v>79</v>
      </c>
      <c r="O139" s="25">
        <v>84</v>
      </c>
      <c r="P139" s="25">
        <v>80</v>
      </c>
      <c r="Q139" s="25">
        <v>84</v>
      </c>
      <c r="R139" s="25">
        <v>80</v>
      </c>
      <c r="S139" s="25">
        <v>77</v>
      </c>
      <c r="T139" s="27">
        <f t="shared" si="9"/>
        <v>80.9821428571429</v>
      </c>
    </row>
    <row r="140" s="5" customFormat="1" ht="20" customHeight="1" spans="1:22">
      <c r="A140" s="24" t="s">
        <v>190</v>
      </c>
      <c r="B140" s="25" t="s">
        <v>191</v>
      </c>
      <c r="C140" s="25">
        <v>84</v>
      </c>
      <c r="D140" s="25">
        <v>82</v>
      </c>
      <c r="E140" s="25">
        <v>80</v>
      </c>
      <c r="F140" s="25">
        <v>80</v>
      </c>
      <c r="G140" s="25">
        <v>85</v>
      </c>
      <c r="H140" s="25">
        <v>80</v>
      </c>
      <c r="I140" s="25">
        <v>80.5</v>
      </c>
      <c r="J140" s="25">
        <v>80</v>
      </c>
      <c r="K140" s="25">
        <v>75</v>
      </c>
      <c r="L140" s="25">
        <v>81</v>
      </c>
      <c r="M140" s="25">
        <v>84</v>
      </c>
      <c r="N140" s="25">
        <v>76</v>
      </c>
      <c r="O140" s="25">
        <v>90</v>
      </c>
      <c r="P140" s="25">
        <v>75</v>
      </c>
      <c r="Q140" s="25">
        <v>80</v>
      </c>
      <c r="R140" s="25">
        <v>80</v>
      </c>
      <c r="S140" s="25">
        <v>77</v>
      </c>
      <c r="T140" s="27">
        <f t="shared" si="9"/>
        <v>80.6785714285714</v>
      </c>
    </row>
    <row r="141" s="5" customFormat="1" ht="20" customHeight="1" spans="1:22">
      <c r="A141" s="24" t="s">
        <v>192</v>
      </c>
      <c r="B141" s="25" t="s">
        <v>193</v>
      </c>
      <c r="C141" s="25">
        <v>80</v>
      </c>
      <c r="D141" s="25">
        <v>86</v>
      </c>
      <c r="E141" s="25">
        <v>80</v>
      </c>
      <c r="F141" s="25">
        <v>86</v>
      </c>
      <c r="G141" s="25">
        <v>78</v>
      </c>
      <c r="H141" s="25">
        <v>84</v>
      </c>
      <c r="I141" s="25">
        <v>84</v>
      </c>
      <c r="J141" s="25">
        <v>69</v>
      </c>
      <c r="K141" s="25">
        <v>83</v>
      </c>
      <c r="L141" s="25">
        <v>78</v>
      </c>
      <c r="M141" s="25">
        <v>77</v>
      </c>
      <c r="N141" s="25">
        <v>81</v>
      </c>
      <c r="O141" s="25">
        <v>82</v>
      </c>
      <c r="P141" s="25">
        <v>82</v>
      </c>
      <c r="Q141" s="25">
        <v>72</v>
      </c>
      <c r="R141" s="25">
        <v>75</v>
      </c>
      <c r="S141" s="25">
        <v>91</v>
      </c>
      <c r="T141" s="27">
        <f t="shared" si="9"/>
        <v>80.5</v>
      </c>
    </row>
    <row r="142" s="5" customFormat="1" ht="20" customHeight="1" spans="1:22">
      <c r="A142" s="29" t="s">
        <v>26</v>
      </c>
      <c r="B142" s="30" t="s">
        <v>194</v>
      </c>
      <c r="C142" s="30">
        <v>85</v>
      </c>
      <c r="D142" s="25">
        <v>86</v>
      </c>
      <c r="E142" s="25">
        <v>84</v>
      </c>
      <c r="F142" s="25">
        <v>75</v>
      </c>
      <c r="G142" s="25">
        <v>88</v>
      </c>
      <c r="H142" s="25">
        <v>94</v>
      </c>
      <c r="I142" s="25">
        <v>80</v>
      </c>
      <c r="J142" s="25">
        <v>62</v>
      </c>
      <c r="K142" s="25">
        <v>76</v>
      </c>
      <c r="L142" s="25">
        <v>87</v>
      </c>
      <c r="M142" s="25">
        <v>75</v>
      </c>
      <c r="N142" s="25">
        <v>82</v>
      </c>
      <c r="O142" s="32"/>
      <c r="P142" s="25">
        <v>76</v>
      </c>
      <c r="Q142" s="32" t="s">
        <v>35</v>
      </c>
      <c r="R142" s="25">
        <v>70</v>
      </c>
      <c r="S142" s="25">
        <v>84</v>
      </c>
      <c r="T142" s="27">
        <f>(C142*3+D142*3+E142*4+F142*4+G142*3+H142*4+I142*4+J142*4+K142*2+L142*4+M142*4+N142*2+P142*3+R142*3+S142*3)/50</f>
        <v>80.22</v>
      </c>
    </row>
    <row r="143" s="5" customFormat="1" ht="20" customHeight="1" spans="1:22">
      <c r="A143" s="24" t="s">
        <v>195</v>
      </c>
      <c r="B143" s="25">
        <v>2300016207</v>
      </c>
      <c r="C143" s="25">
        <v>83</v>
      </c>
      <c r="D143" s="25">
        <v>78</v>
      </c>
      <c r="E143" s="25">
        <v>80</v>
      </c>
      <c r="F143" s="25">
        <v>73</v>
      </c>
      <c r="G143" s="25">
        <v>75</v>
      </c>
      <c r="H143" s="25">
        <v>80</v>
      </c>
      <c r="I143" s="25">
        <v>78.5</v>
      </c>
      <c r="J143" s="25">
        <v>80</v>
      </c>
      <c r="K143" s="25">
        <v>73</v>
      </c>
      <c r="L143" s="25">
        <v>82</v>
      </c>
      <c r="M143" s="25">
        <v>84</v>
      </c>
      <c r="N143" s="25">
        <v>84</v>
      </c>
      <c r="O143" s="25">
        <v>82</v>
      </c>
      <c r="P143" s="25">
        <v>80</v>
      </c>
      <c r="Q143" s="25">
        <v>82</v>
      </c>
      <c r="R143" s="25">
        <v>80</v>
      </c>
      <c r="S143" s="25">
        <v>80</v>
      </c>
      <c r="T143" s="27">
        <f t="shared" ref="T143:T153" si="10">(C143*3+D143*3+E143*4+F143*4+G143*3+H143*4+I143*4+J143*4+K143*2+L143*4+M143*4+N143*2+O143*3+P143*4+Q143*2+R143*3+S143*3)/56</f>
        <v>79.6785714285714</v>
      </c>
    </row>
    <row r="144" s="5" customFormat="1" ht="20" customHeight="1" spans="1:22">
      <c r="A144" s="24" t="s">
        <v>196</v>
      </c>
      <c r="B144" s="25">
        <v>2300016335</v>
      </c>
      <c r="C144" s="25">
        <v>83</v>
      </c>
      <c r="D144" s="25">
        <v>81</v>
      </c>
      <c r="E144" s="25">
        <v>85</v>
      </c>
      <c r="F144" s="25">
        <v>72</v>
      </c>
      <c r="G144" s="25">
        <v>80</v>
      </c>
      <c r="H144" s="25">
        <v>83</v>
      </c>
      <c r="I144" s="25">
        <v>85</v>
      </c>
      <c r="J144" s="25">
        <v>72</v>
      </c>
      <c r="K144" s="25">
        <v>79</v>
      </c>
      <c r="L144" s="25">
        <v>77</v>
      </c>
      <c r="M144" s="25">
        <v>76</v>
      </c>
      <c r="N144" s="25">
        <v>63</v>
      </c>
      <c r="O144" s="25">
        <v>87</v>
      </c>
      <c r="P144" s="25">
        <v>83</v>
      </c>
      <c r="Q144" s="25">
        <v>84</v>
      </c>
      <c r="R144" s="25">
        <v>72</v>
      </c>
      <c r="S144" s="25">
        <v>88</v>
      </c>
      <c r="T144" s="27">
        <f t="shared" si="10"/>
        <v>79.5892857142857</v>
      </c>
      <c r="U144" s="6"/>
      <c r="V144" s="6"/>
    </row>
    <row r="145" s="5" customFormat="1" ht="20" customHeight="1" spans="1:22">
      <c r="A145" s="24" t="s">
        <v>197</v>
      </c>
      <c r="B145" s="25" t="s">
        <v>198</v>
      </c>
      <c r="C145" s="25">
        <v>87</v>
      </c>
      <c r="D145" s="25">
        <v>83</v>
      </c>
      <c r="E145" s="25">
        <v>80</v>
      </c>
      <c r="F145" s="25">
        <v>74</v>
      </c>
      <c r="G145" s="25">
        <v>80</v>
      </c>
      <c r="H145" s="25">
        <v>80</v>
      </c>
      <c r="I145" s="25">
        <v>81</v>
      </c>
      <c r="J145" s="25">
        <v>82</v>
      </c>
      <c r="K145" s="25">
        <v>80</v>
      </c>
      <c r="L145" s="25">
        <v>71</v>
      </c>
      <c r="M145" s="25">
        <v>74</v>
      </c>
      <c r="N145" s="25">
        <v>83</v>
      </c>
      <c r="O145" s="25">
        <v>83</v>
      </c>
      <c r="P145" s="25">
        <v>80</v>
      </c>
      <c r="Q145" s="25">
        <v>79</v>
      </c>
      <c r="R145" s="25">
        <v>76</v>
      </c>
      <c r="S145" s="25">
        <v>80</v>
      </c>
      <c r="T145" s="27">
        <f t="shared" si="10"/>
        <v>79.2678571428571</v>
      </c>
    </row>
    <row r="146" s="5" customFormat="1" ht="20" customHeight="1" spans="1:22">
      <c r="A146" s="24" t="s">
        <v>199</v>
      </c>
      <c r="B146" s="25" t="s">
        <v>200</v>
      </c>
      <c r="C146" s="25">
        <v>82</v>
      </c>
      <c r="D146" s="25">
        <v>76</v>
      </c>
      <c r="E146" s="25">
        <v>80</v>
      </c>
      <c r="F146" s="25">
        <v>83</v>
      </c>
      <c r="G146" s="25">
        <v>80</v>
      </c>
      <c r="H146" s="25">
        <v>82</v>
      </c>
      <c r="I146" s="25">
        <v>80.5</v>
      </c>
      <c r="J146" s="25">
        <v>74</v>
      </c>
      <c r="K146" s="25">
        <v>86</v>
      </c>
      <c r="L146" s="25">
        <v>84</v>
      </c>
      <c r="M146" s="25">
        <v>87</v>
      </c>
      <c r="N146" s="25">
        <v>79</v>
      </c>
      <c r="O146" s="25">
        <v>81</v>
      </c>
      <c r="P146" s="25">
        <v>83</v>
      </c>
      <c r="Q146" s="25">
        <v>73</v>
      </c>
      <c r="R146" s="25">
        <v>63</v>
      </c>
      <c r="S146" s="25">
        <v>66</v>
      </c>
      <c r="T146" s="27">
        <f t="shared" si="10"/>
        <v>79.1785714285714</v>
      </c>
      <c r="U146" s="6"/>
      <c r="V146" s="6"/>
    </row>
    <row r="147" s="5" customFormat="1" ht="20" customHeight="1" spans="1:22">
      <c r="A147" s="24" t="s">
        <v>201</v>
      </c>
      <c r="B147" s="25" t="s">
        <v>202</v>
      </c>
      <c r="C147" s="25">
        <v>82</v>
      </c>
      <c r="D147" s="25">
        <v>86</v>
      </c>
      <c r="E147" s="25">
        <v>90</v>
      </c>
      <c r="F147" s="25">
        <v>75</v>
      </c>
      <c r="G147" s="25">
        <v>67</v>
      </c>
      <c r="H147" s="25">
        <v>85</v>
      </c>
      <c r="I147" s="25">
        <v>79.5</v>
      </c>
      <c r="J147" s="25">
        <v>74</v>
      </c>
      <c r="K147" s="25">
        <v>82</v>
      </c>
      <c r="L147" s="25">
        <v>75</v>
      </c>
      <c r="M147" s="25">
        <v>93</v>
      </c>
      <c r="N147" s="25">
        <v>85</v>
      </c>
      <c r="O147" s="25">
        <v>84</v>
      </c>
      <c r="P147" s="25">
        <v>71</v>
      </c>
      <c r="Q147" s="25">
        <v>73</v>
      </c>
      <c r="R147" s="25">
        <v>71</v>
      </c>
      <c r="S147" s="25">
        <v>69</v>
      </c>
      <c r="T147" s="27">
        <f t="shared" si="10"/>
        <v>79.0535714285714</v>
      </c>
    </row>
    <row r="148" s="5" customFormat="1" ht="20" customHeight="1" spans="1:22">
      <c r="A148" s="33" t="s">
        <v>203</v>
      </c>
      <c r="B148" s="25">
        <v>2300016257</v>
      </c>
      <c r="C148" s="25">
        <v>85</v>
      </c>
      <c r="D148" s="25">
        <v>83</v>
      </c>
      <c r="E148" s="25">
        <v>90</v>
      </c>
      <c r="F148" s="25">
        <v>78</v>
      </c>
      <c r="G148" s="25">
        <v>86</v>
      </c>
      <c r="H148" s="25">
        <v>82</v>
      </c>
      <c r="I148" s="25">
        <v>77.5</v>
      </c>
      <c r="J148" s="25">
        <v>65</v>
      </c>
      <c r="K148" s="25">
        <v>73</v>
      </c>
      <c r="L148" s="25">
        <v>73</v>
      </c>
      <c r="M148" s="25">
        <v>78</v>
      </c>
      <c r="N148" s="25">
        <v>71</v>
      </c>
      <c r="O148" s="25">
        <v>86</v>
      </c>
      <c r="P148" s="25">
        <v>80</v>
      </c>
      <c r="Q148" s="25">
        <v>79</v>
      </c>
      <c r="R148" s="25">
        <v>72</v>
      </c>
      <c r="S148" s="25">
        <v>80</v>
      </c>
      <c r="T148" s="34">
        <f t="shared" si="10"/>
        <v>78.8571428571429</v>
      </c>
    </row>
    <row r="149" s="5" customFormat="1" ht="20" customHeight="1" spans="1:22">
      <c r="A149" s="33" t="s">
        <v>203</v>
      </c>
      <c r="B149" s="25" t="s">
        <v>204</v>
      </c>
      <c r="C149" s="25">
        <v>83</v>
      </c>
      <c r="D149" s="25">
        <v>62</v>
      </c>
      <c r="E149" s="25">
        <v>84</v>
      </c>
      <c r="F149" s="25">
        <v>74</v>
      </c>
      <c r="G149" s="25">
        <v>81</v>
      </c>
      <c r="H149" s="25">
        <v>83</v>
      </c>
      <c r="I149" s="25">
        <v>81</v>
      </c>
      <c r="J149" s="25">
        <v>81</v>
      </c>
      <c r="K149" s="25">
        <v>76</v>
      </c>
      <c r="L149" s="25">
        <v>76</v>
      </c>
      <c r="M149" s="25">
        <v>87</v>
      </c>
      <c r="N149" s="25">
        <v>82</v>
      </c>
      <c r="O149" s="25">
        <v>85</v>
      </c>
      <c r="P149" s="25">
        <v>75</v>
      </c>
      <c r="Q149" s="25">
        <v>78</v>
      </c>
      <c r="R149" s="25">
        <v>76</v>
      </c>
      <c r="S149" s="25">
        <v>73</v>
      </c>
      <c r="T149" s="34">
        <f t="shared" si="10"/>
        <v>78.8571428571429</v>
      </c>
      <c r="U149" s="6"/>
      <c r="V149" s="6"/>
    </row>
    <row r="150" s="5" customFormat="1" ht="20" customHeight="1" spans="1:22">
      <c r="A150" s="24" t="s">
        <v>205</v>
      </c>
      <c r="B150" s="25" t="s">
        <v>206</v>
      </c>
      <c r="C150" s="25">
        <v>85</v>
      </c>
      <c r="D150" s="25">
        <v>78</v>
      </c>
      <c r="E150" s="25">
        <v>84</v>
      </c>
      <c r="F150" s="25">
        <v>72</v>
      </c>
      <c r="G150" s="25">
        <v>60</v>
      </c>
      <c r="H150" s="25">
        <v>83</v>
      </c>
      <c r="I150" s="25">
        <v>81.5</v>
      </c>
      <c r="J150" s="25">
        <v>77</v>
      </c>
      <c r="K150" s="25">
        <v>81</v>
      </c>
      <c r="L150" s="25">
        <v>77</v>
      </c>
      <c r="M150" s="25">
        <v>85</v>
      </c>
      <c r="N150" s="25">
        <v>66</v>
      </c>
      <c r="O150" s="25">
        <v>87</v>
      </c>
      <c r="P150" s="25">
        <v>77</v>
      </c>
      <c r="Q150" s="25">
        <v>81</v>
      </c>
      <c r="R150" s="25">
        <v>80</v>
      </c>
      <c r="S150" s="25">
        <v>77</v>
      </c>
      <c r="T150" s="27">
        <f t="shared" si="10"/>
        <v>78.625</v>
      </c>
    </row>
    <row r="151" s="5" customFormat="1" ht="20" customHeight="1" spans="1:22">
      <c r="A151" s="28">
        <v>116</v>
      </c>
      <c r="B151" s="25">
        <v>2300016240</v>
      </c>
      <c r="C151" s="25">
        <v>83</v>
      </c>
      <c r="D151" s="25">
        <v>89</v>
      </c>
      <c r="E151" s="25">
        <v>80</v>
      </c>
      <c r="F151" s="25">
        <v>81</v>
      </c>
      <c r="G151" s="25">
        <v>60</v>
      </c>
      <c r="H151" s="25">
        <v>92</v>
      </c>
      <c r="I151" s="25">
        <v>84.5</v>
      </c>
      <c r="J151" s="25">
        <v>82</v>
      </c>
      <c r="K151" s="25">
        <v>73</v>
      </c>
      <c r="L151" s="25">
        <v>72</v>
      </c>
      <c r="M151" s="25">
        <v>88</v>
      </c>
      <c r="N151" s="25">
        <v>77</v>
      </c>
      <c r="O151" s="25">
        <v>81</v>
      </c>
      <c r="P151" s="25">
        <v>63</v>
      </c>
      <c r="Q151" s="25">
        <v>81</v>
      </c>
      <c r="R151" s="25">
        <v>60</v>
      </c>
      <c r="S151" s="25">
        <v>83</v>
      </c>
      <c r="T151" s="27">
        <f t="shared" si="10"/>
        <v>78.5714285714286</v>
      </c>
    </row>
    <row r="152" s="5" customFormat="1" ht="20" customHeight="1" spans="1:22">
      <c r="A152" s="24" t="s">
        <v>207</v>
      </c>
      <c r="B152" s="25">
        <v>2200016295</v>
      </c>
      <c r="C152" s="25">
        <v>83</v>
      </c>
      <c r="D152" s="25">
        <v>85</v>
      </c>
      <c r="E152" s="25">
        <v>81</v>
      </c>
      <c r="F152" s="25">
        <v>83</v>
      </c>
      <c r="G152" s="25">
        <v>70</v>
      </c>
      <c r="H152" s="25">
        <v>77</v>
      </c>
      <c r="I152" s="25">
        <v>82</v>
      </c>
      <c r="J152" s="25">
        <v>72</v>
      </c>
      <c r="K152" s="25">
        <v>62</v>
      </c>
      <c r="L152" s="25">
        <v>71</v>
      </c>
      <c r="M152" s="25">
        <v>93</v>
      </c>
      <c r="N152" s="25">
        <v>78</v>
      </c>
      <c r="O152" s="25">
        <v>89</v>
      </c>
      <c r="P152" s="25">
        <v>75</v>
      </c>
      <c r="Q152" s="25">
        <v>82</v>
      </c>
      <c r="R152" s="25">
        <v>68</v>
      </c>
      <c r="S152" s="25">
        <v>70</v>
      </c>
      <c r="T152" s="27">
        <f t="shared" si="10"/>
        <v>78.125</v>
      </c>
    </row>
    <row r="153" s="5" customFormat="1" ht="20" customHeight="1" spans="1:22">
      <c r="A153" s="24" t="s">
        <v>208</v>
      </c>
      <c r="B153" s="25" t="s">
        <v>209</v>
      </c>
      <c r="C153" s="25">
        <v>85</v>
      </c>
      <c r="D153" s="25">
        <v>76</v>
      </c>
      <c r="E153" s="25">
        <v>80</v>
      </c>
      <c r="F153" s="25">
        <v>75</v>
      </c>
      <c r="G153" s="25">
        <v>75</v>
      </c>
      <c r="H153" s="25">
        <v>80</v>
      </c>
      <c r="I153" s="25">
        <v>87.5</v>
      </c>
      <c r="J153" s="25">
        <v>76</v>
      </c>
      <c r="K153" s="25">
        <v>74</v>
      </c>
      <c r="L153" s="25">
        <v>77</v>
      </c>
      <c r="M153" s="25">
        <v>88</v>
      </c>
      <c r="N153" s="25">
        <v>71</v>
      </c>
      <c r="O153" s="25">
        <v>80</v>
      </c>
      <c r="P153" s="25">
        <v>70</v>
      </c>
      <c r="Q153" s="25">
        <v>72</v>
      </c>
      <c r="R153" s="25">
        <v>70</v>
      </c>
      <c r="S153" s="25">
        <v>76</v>
      </c>
      <c r="T153" s="27">
        <f t="shared" si="10"/>
        <v>77.75</v>
      </c>
    </row>
    <row r="154" s="5" customFormat="1" ht="20" customHeight="1" spans="1:22">
      <c r="A154" s="29" t="s">
        <v>26</v>
      </c>
      <c r="B154" s="30" t="s">
        <v>210</v>
      </c>
      <c r="C154" s="30">
        <v>86</v>
      </c>
      <c r="D154" s="25">
        <v>74.5</v>
      </c>
      <c r="E154" s="25">
        <v>80</v>
      </c>
      <c r="F154" s="25">
        <v>74</v>
      </c>
      <c r="G154" s="32"/>
      <c r="H154" s="25">
        <v>80</v>
      </c>
      <c r="I154" s="25">
        <v>82</v>
      </c>
      <c r="J154" s="25">
        <v>82</v>
      </c>
      <c r="K154" s="25">
        <v>77</v>
      </c>
      <c r="L154" s="25">
        <v>70</v>
      </c>
      <c r="M154" s="25">
        <v>89</v>
      </c>
      <c r="N154" s="25">
        <v>69</v>
      </c>
      <c r="O154" s="25">
        <v>84</v>
      </c>
      <c r="P154" s="25">
        <v>60</v>
      </c>
      <c r="Q154" s="25">
        <v>79</v>
      </c>
      <c r="R154" s="25">
        <v>70</v>
      </c>
      <c r="S154" s="25">
        <v>78</v>
      </c>
      <c r="T154" s="27">
        <f>(C154*3+D154*3+E154*4+F154*4+H154*4+I154*4+J154*4+K154*2+L154*4+M154*4+N154*2+O154*3+P154*4+Q154*2+R154*3+S154*3)/53</f>
        <v>77.2735849056604</v>
      </c>
    </row>
    <row r="155" s="5" customFormat="1" ht="20" customHeight="1" spans="1:22">
      <c r="A155" s="28">
        <v>119</v>
      </c>
      <c r="B155" s="25">
        <v>2300016239</v>
      </c>
      <c r="C155" s="25">
        <v>80</v>
      </c>
      <c r="D155" s="25">
        <v>64</v>
      </c>
      <c r="E155" s="25">
        <v>80</v>
      </c>
      <c r="F155" s="25">
        <v>75</v>
      </c>
      <c r="G155" s="25">
        <v>66</v>
      </c>
      <c r="H155" s="25">
        <v>82</v>
      </c>
      <c r="I155" s="41" t="s">
        <v>211</v>
      </c>
      <c r="J155" s="25">
        <v>76</v>
      </c>
      <c r="K155" s="25">
        <v>71</v>
      </c>
      <c r="L155" s="25">
        <v>86</v>
      </c>
      <c r="M155" s="25">
        <v>89</v>
      </c>
      <c r="N155" s="25">
        <v>70</v>
      </c>
      <c r="O155" s="25">
        <v>78</v>
      </c>
      <c r="P155" s="25">
        <v>75</v>
      </c>
      <c r="Q155" s="25">
        <v>65</v>
      </c>
      <c r="R155" s="25">
        <v>75</v>
      </c>
      <c r="S155" s="25">
        <v>83</v>
      </c>
      <c r="T155" s="27">
        <f>(C155*3+D155*3+E155*4+F155*4+G155*3+H155*4+I155*4+J155*4+K155*2+L155*4+M155*4+N155*2+O155*3+P155*4+Q155*2+R155*3+S155*3)/56</f>
        <v>77.1428571428571</v>
      </c>
      <c r="U155" s="6"/>
      <c r="V155" s="6"/>
    </row>
    <row r="156" s="5" customFormat="1" ht="20" customHeight="1" spans="1:22">
      <c r="A156" s="24" t="s">
        <v>212</v>
      </c>
      <c r="B156" s="25" t="s">
        <v>213</v>
      </c>
      <c r="C156" s="25">
        <v>79</v>
      </c>
      <c r="D156" s="25">
        <v>69</v>
      </c>
      <c r="E156" s="25">
        <v>80</v>
      </c>
      <c r="F156" s="25">
        <v>76</v>
      </c>
      <c r="G156" s="25">
        <v>75</v>
      </c>
      <c r="H156" s="25">
        <v>80</v>
      </c>
      <c r="I156" s="25">
        <v>79</v>
      </c>
      <c r="J156" s="25">
        <v>76</v>
      </c>
      <c r="K156" s="25">
        <v>83</v>
      </c>
      <c r="L156" s="25">
        <v>80</v>
      </c>
      <c r="M156" s="25">
        <v>86</v>
      </c>
      <c r="N156" s="25">
        <v>82</v>
      </c>
      <c r="O156" s="25">
        <v>86</v>
      </c>
      <c r="P156" s="25">
        <v>71</v>
      </c>
      <c r="Q156" s="25">
        <v>74</v>
      </c>
      <c r="R156" s="25">
        <v>67</v>
      </c>
      <c r="S156" s="25">
        <v>66</v>
      </c>
      <c r="T156" s="27">
        <f>(C156*3+D156*3+E156*4+F156*4+G156*3+H156*4+I156*4+J156*4+K156*2+L156*4+M156*4+N156*2+O156*3+P156*4+Q156*2+R156*3+S156*3)/56</f>
        <v>77.0714285714286</v>
      </c>
    </row>
    <row r="157" s="5" customFormat="1" ht="20" customHeight="1" spans="1:22">
      <c r="A157" s="42" t="s">
        <v>50</v>
      </c>
      <c r="B157" s="25">
        <v>2300016205</v>
      </c>
      <c r="C157" s="25">
        <v>82</v>
      </c>
      <c r="D157" s="25">
        <v>69</v>
      </c>
      <c r="E157" s="25">
        <v>80</v>
      </c>
      <c r="F157" s="25">
        <v>74</v>
      </c>
      <c r="G157" s="25">
        <v>70</v>
      </c>
      <c r="H157" s="25">
        <v>81</v>
      </c>
      <c r="I157" s="25">
        <v>80.5</v>
      </c>
      <c r="J157" s="25">
        <v>85</v>
      </c>
      <c r="K157" s="25">
        <v>83</v>
      </c>
      <c r="L157" s="25">
        <v>65</v>
      </c>
      <c r="M157" s="25">
        <v>76</v>
      </c>
      <c r="N157" s="25">
        <v>80</v>
      </c>
      <c r="O157" s="40"/>
      <c r="P157" s="25">
        <v>76</v>
      </c>
      <c r="Q157" s="25">
        <v>76</v>
      </c>
      <c r="R157" s="25">
        <v>77</v>
      </c>
      <c r="S157" s="25">
        <v>80</v>
      </c>
      <c r="T157" s="27">
        <f>(C157*3+D157*3+E157*4+F157*4+G157*3+H157*4+I157*4+J157*4+K157*2+L157*4+M157*4+N157*2+P157*3+Q157*2+R157*3+S157*3)/52</f>
        <v>77.0384615384615</v>
      </c>
    </row>
    <row r="158" s="5" customFormat="1" ht="20" customHeight="1" spans="1:22">
      <c r="A158" s="24" t="s">
        <v>214</v>
      </c>
      <c r="B158" s="25" t="s">
        <v>215</v>
      </c>
      <c r="C158" s="25">
        <v>78</v>
      </c>
      <c r="D158" s="25">
        <v>76</v>
      </c>
      <c r="E158" s="25">
        <v>80</v>
      </c>
      <c r="F158" s="25">
        <v>68</v>
      </c>
      <c r="G158" s="25">
        <v>60</v>
      </c>
      <c r="H158" s="25">
        <v>80</v>
      </c>
      <c r="I158" s="25">
        <v>82.5</v>
      </c>
      <c r="J158" s="25">
        <v>70</v>
      </c>
      <c r="K158" s="25">
        <v>86</v>
      </c>
      <c r="L158" s="25">
        <v>75</v>
      </c>
      <c r="M158" s="25">
        <v>85</v>
      </c>
      <c r="N158" s="25">
        <v>69</v>
      </c>
      <c r="O158" s="25">
        <v>89</v>
      </c>
      <c r="P158" s="25">
        <v>85</v>
      </c>
      <c r="Q158" s="25">
        <v>85</v>
      </c>
      <c r="R158" s="25">
        <v>70</v>
      </c>
      <c r="S158" s="25">
        <v>68</v>
      </c>
      <c r="T158" s="27">
        <f>(C158*3+D158*3+E158*4+F158*4+G158*3+H158*4+I158*4+J158*4+K158*2+L158*4+M158*4+N158*2+O158*3+P158*4+Q158*2+R158*3+S158*3)/56</f>
        <v>76.875</v>
      </c>
    </row>
    <row r="159" s="5" customFormat="1" ht="20" customHeight="1" spans="1:22">
      <c r="A159" s="24" t="s">
        <v>216</v>
      </c>
      <c r="B159" s="47">
        <v>2200016229</v>
      </c>
      <c r="C159" s="25">
        <v>70</v>
      </c>
      <c r="D159" s="25">
        <v>76</v>
      </c>
      <c r="E159" s="25">
        <v>80</v>
      </c>
      <c r="F159" s="25">
        <v>79</v>
      </c>
      <c r="G159" s="25">
        <v>60</v>
      </c>
      <c r="H159" s="25">
        <v>74</v>
      </c>
      <c r="I159" s="25">
        <v>82</v>
      </c>
      <c r="J159" s="25">
        <v>79</v>
      </c>
      <c r="K159" s="25">
        <v>73</v>
      </c>
      <c r="L159" s="25">
        <v>78</v>
      </c>
      <c r="M159" s="25">
        <v>72</v>
      </c>
      <c r="N159" s="25">
        <v>79</v>
      </c>
      <c r="O159" s="25">
        <v>89</v>
      </c>
      <c r="P159" s="25">
        <v>73</v>
      </c>
      <c r="Q159" s="25">
        <v>76</v>
      </c>
      <c r="R159" s="25">
        <v>77</v>
      </c>
      <c r="S159" s="25">
        <v>84</v>
      </c>
      <c r="T159" s="27">
        <f>(C159*3+D159*3+E159*4+F159*4+G159*3+H159*4+I159*4+J159*4+K159*2+L159*4+M159*4+N159*2+O159*3+P159*4+Q159*2+R159*3+S159*3)/56</f>
        <v>76.6428571428571</v>
      </c>
      <c r="V159" s="3"/>
    </row>
    <row r="160" s="5" customFormat="1" ht="20" customHeight="1" spans="1:22">
      <c r="A160" s="49" t="s">
        <v>26</v>
      </c>
      <c r="B160" s="30" t="s">
        <v>217</v>
      </c>
      <c r="C160" s="30">
        <v>90</v>
      </c>
      <c r="D160" s="25">
        <v>87</v>
      </c>
      <c r="E160" s="25">
        <v>69</v>
      </c>
      <c r="F160" s="25">
        <v>70</v>
      </c>
      <c r="G160" s="25">
        <v>83</v>
      </c>
      <c r="H160" s="25">
        <v>81</v>
      </c>
      <c r="I160" s="25">
        <v>79.5</v>
      </c>
      <c r="J160" s="25">
        <v>71</v>
      </c>
      <c r="K160" s="25">
        <v>78</v>
      </c>
      <c r="L160" s="25">
        <v>72</v>
      </c>
      <c r="M160" s="25">
        <v>70</v>
      </c>
      <c r="N160" s="25">
        <v>78</v>
      </c>
      <c r="O160" s="32" t="s">
        <v>35</v>
      </c>
      <c r="P160" s="25">
        <v>80</v>
      </c>
      <c r="Q160" s="25">
        <v>84</v>
      </c>
      <c r="R160" s="25">
        <v>64</v>
      </c>
      <c r="S160" s="25">
        <v>67</v>
      </c>
      <c r="T160" s="27">
        <f>(C160*3+D160*3+E160*4+F160*4+G160*3+H160*4+I160*4+J160*4+K160*2+L160*4+M160*4+N160*2+P160*4+Q160*2+R160*3+S160*3)/53</f>
        <v>75.9056603773585</v>
      </c>
    </row>
    <row r="161" s="5" customFormat="1" ht="20" customHeight="1" spans="1:22">
      <c r="A161" s="49" t="s">
        <v>26</v>
      </c>
      <c r="B161" s="30" t="s">
        <v>218</v>
      </c>
      <c r="C161" s="30">
        <v>82</v>
      </c>
      <c r="D161" s="25">
        <v>79</v>
      </c>
      <c r="E161" s="25">
        <v>80</v>
      </c>
      <c r="F161" s="25">
        <v>79</v>
      </c>
      <c r="G161" s="25">
        <v>89</v>
      </c>
      <c r="H161" s="25">
        <v>82</v>
      </c>
      <c r="I161" s="25">
        <v>84</v>
      </c>
      <c r="J161" s="25">
        <v>71</v>
      </c>
      <c r="K161" s="25">
        <v>74</v>
      </c>
      <c r="L161" s="25">
        <v>76</v>
      </c>
      <c r="M161" s="25">
        <v>77</v>
      </c>
      <c r="N161" s="25">
        <v>62</v>
      </c>
      <c r="O161" s="25">
        <v>85</v>
      </c>
      <c r="P161" s="32" t="s">
        <v>61</v>
      </c>
      <c r="Q161" s="25">
        <v>77</v>
      </c>
      <c r="R161" s="25">
        <v>60</v>
      </c>
      <c r="S161" s="25">
        <v>66</v>
      </c>
      <c r="T161" s="27">
        <f>(C161*3+D161*3+E161*4+F161*4+G161*3+H161*4+I161*4+J161*4+K161*2+L161*4+M161*4+N161*2+O161*3+Q161*2+R161*3+S161*3)/53</f>
        <v>75.5660377358491</v>
      </c>
    </row>
    <row r="162" s="5" customFormat="1" ht="20" customHeight="1" spans="1:22">
      <c r="A162" s="41" t="s">
        <v>219</v>
      </c>
      <c r="B162" s="25" t="s">
        <v>220</v>
      </c>
      <c r="C162" s="25">
        <v>83</v>
      </c>
      <c r="D162" s="25">
        <v>61</v>
      </c>
      <c r="E162" s="25">
        <v>70</v>
      </c>
      <c r="F162" s="25">
        <v>70</v>
      </c>
      <c r="G162" s="25">
        <v>67</v>
      </c>
      <c r="H162" s="25">
        <v>81</v>
      </c>
      <c r="I162" s="25">
        <v>78</v>
      </c>
      <c r="J162" s="25">
        <v>72</v>
      </c>
      <c r="K162" s="25">
        <v>82</v>
      </c>
      <c r="L162" s="25">
        <v>87</v>
      </c>
      <c r="M162" s="25">
        <v>92</v>
      </c>
      <c r="N162" s="25">
        <v>74</v>
      </c>
      <c r="O162" s="25">
        <v>83</v>
      </c>
      <c r="P162" s="25">
        <v>78</v>
      </c>
      <c r="Q162" s="25">
        <v>81</v>
      </c>
      <c r="R162" s="25">
        <v>61</v>
      </c>
      <c r="S162" s="25">
        <v>60</v>
      </c>
      <c r="T162" s="27">
        <f>(C162*3+D162*3+E162*4+F162*4+G162*3+H162*4+I162*4+J162*4+K162*2+L162*4+M162*4+N162*2+O162*3+P162*4+Q162*2+R162*3+S162*3)/56</f>
        <v>75.5535714285714</v>
      </c>
    </row>
    <row r="163" s="3" customFormat="1" ht="20" customHeight="1" spans="1:22">
      <c r="A163" s="49" t="s">
        <v>26</v>
      </c>
      <c r="B163" s="30" t="s">
        <v>221</v>
      </c>
      <c r="C163" s="30">
        <v>81</v>
      </c>
      <c r="D163" s="32" t="s">
        <v>222</v>
      </c>
      <c r="E163" s="25">
        <v>70</v>
      </c>
      <c r="F163" s="25">
        <v>71</v>
      </c>
      <c r="G163" s="25">
        <v>72</v>
      </c>
      <c r="H163" s="25">
        <v>72</v>
      </c>
      <c r="I163" s="25">
        <v>80.5</v>
      </c>
      <c r="J163" s="25">
        <v>71</v>
      </c>
      <c r="K163" s="25">
        <v>84</v>
      </c>
      <c r="L163" s="25">
        <v>72</v>
      </c>
      <c r="M163" s="25">
        <v>73</v>
      </c>
      <c r="N163" s="25">
        <v>75</v>
      </c>
      <c r="O163" s="25">
        <v>82</v>
      </c>
      <c r="P163" s="25">
        <v>75</v>
      </c>
      <c r="Q163" s="25">
        <v>68</v>
      </c>
      <c r="R163" s="25">
        <v>66</v>
      </c>
      <c r="S163" s="25">
        <v>80</v>
      </c>
      <c r="T163" s="27">
        <f>(C163*3+E163*4+F163*4+G163*3+H163*4+I163*4+J163*4+K163*2+L163*4+M163*4+N163*2+O163*3+P163*4+Q163*2+R163*3+S163*3)/53</f>
        <v>74.2452830188679</v>
      </c>
      <c r="U163" s="5"/>
      <c r="V163" s="5"/>
    </row>
    <row r="164" s="5" customFormat="1" ht="20" customHeight="1" spans="1:22">
      <c r="A164" s="25">
        <v>124</v>
      </c>
      <c r="B164" s="25">
        <v>2200016336</v>
      </c>
      <c r="C164" s="25">
        <v>82</v>
      </c>
      <c r="D164" s="25">
        <v>78</v>
      </c>
      <c r="E164" s="25">
        <v>80</v>
      </c>
      <c r="F164" s="25">
        <v>82</v>
      </c>
      <c r="G164" s="25">
        <v>60</v>
      </c>
      <c r="H164" s="25">
        <v>60</v>
      </c>
      <c r="I164" s="25">
        <v>63</v>
      </c>
      <c r="J164" s="25">
        <v>86</v>
      </c>
      <c r="K164" s="25">
        <v>64</v>
      </c>
      <c r="L164" s="25">
        <v>60</v>
      </c>
      <c r="M164" s="25">
        <v>85</v>
      </c>
      <c r="N164" s="25">
        <v>63</v>
      </c>
      <c r="O164" s="25">
        <v>78</v>
      </c>
      <c r="P164" s="25">
        <v>81</v>
      </c>
      <c r="Q164" s="25">
        <v>77</v>
      </c>
      <c r="R164" s="25">
        <v>73</v>
      </c>
      <c r="S164" s="25">
        <v>78</v>
      </c>
      <c r="T164" s="27">
        <f>(C164*3+D164*3+E164*4+F164*4+G164*3+H164*4+I164*4+J164*4+K164*2+L164*4+M164*4+N164*2+O164*3+P164*4+Q164*2+R164*3+S164*3)/56</f>
        <v>73.9821428571429</v>
      </c>
    </row>
    <row r="165" s="8" customFormat="1" ht="20" customHeight="1" spans="1:22">
      <c r="A165" s="25">
        <v>125</v>
      </c>
      <c r="B165" s="25" t="s">
        <v>223</v>
      </c>
      <c r="C165" s="25">
        <v>81</v>
      </c>
      <c r="D165" s="25">
        <v>60</v>
      </c>
      <c r="E165" s="25">
        <v>80</v>
      </c>
      <c r="F165" s="25">
        <v>70</v>
      </c>
      <c r="G165" s="25">
        <v>68</v>
      </c>
      <c r="H165" s="25">
        <v>80</v>
      </c>
      <c r="I165" s="25">
        <v>80</v>
      </c>
      <c r="J165" s="25">
        <v>70</v>
      </c>
      <c r="K165" s="25">
        <v>78</v>
      </c>
      <c r="L165" s="25">
        <v>67</v>
      </c>
      <c r="M165" s="25">
        <v>88</v>
      </c>
      <c r="N165" s="25">
        <v>80</v>
      </c>
      <c r="O165" s="25">
        <v>85</v>
      </c>
      <c r="P165" s="25">
        <v>66</v>
      </c>
      <c r="Q165" s="25">
        <v>70</v>
      </c>
      <c r="R165" s="25">
        <v>61</v>
      </c>
      <c r="S165" s="25">
        <v>72</v>
      </c>
      <c r="T165" s="27">
        <f>(C165*3+D165*3+E165*4+F165*4+G165*3+H165*4+I165*4+J165*4+K165*2+L165*4+M165*4+N165*2+O165*3+P165*4+Q165*2+R165*3+S165*3)/56</f>
        <v>73.9464285714286</v>
      </c>
      <c r="U165" s="6"/>
      <c r="V165" s="6"/>
    </row>
    <row r="166" s="5" customFormat="1" ht="20" customHeight="1" spans="1:22">
      <c r="A166" s="29" t="s">
        <v>26</v>
      </c>
      <c r="B166" s="44" t="s">
        <v>224</v>
      </c>
      <c r="C166" s="44">
        <v>74</v>
      </c>
      <c r="D166" s="25">
        <v>78</v>
      </c>
      <c r="E166" s="25">
        <v>60</v>
      </c>
      <c r="F166" s="25">
        <v>78</v>
      </c>
      <c r="G166" s="25">
        <v>65</v>
      </c>
      <c r="H166" s="25">
        <v>70</v>
      </c>
      <c r="I166" s="25">
        <v>79</v>
      </c>
      <c r="J166" s="25">
        <v>69</v>
      </c>
      <c r="K166" s="25">
        <v>70</v>
      </c>
      <c r="L166" s="25">
        <v>66</v>
      </c>
      <c r="M166" s="25">
        <v>68</v>
      </c>
      <c r="N166" s="25">
        <v>60</v>
      </c>
      <c r="O166" s="25">
        <v>76</v>
      </c>
      <c r="P166" s="25">
        <v>66</v>
      </c>
      <c r="Q166" s="25">
        <v>73</v>
      </c>
      <c r="R166" s="25">
        <v>60</v>
      </c>
      <c r="S166" s="25">
        <v>75</v>
      </c>
      <c r="T166" s="27">
        <f>(C166*3+D166*3+E166*4+F166*4+G166*3+H166*4+I166*4+J166*4+K166*2+L166*4+M166*4+N166*2+O166*3+P166*4+Q166*2+R166*3+S166*3)/56</f>
        <v>69.8928571428571</v>
      </c>
      <c r="U166" s="6"/>
      <c r="V166" s="6"/>
    </row>
    <row r="167" s="9" customFormat="1" ht="20" customHeight="1" spans="1:22">
      <c r="A167" s="50" t="s">
        <v>225</v>
      </c>
      <c r="B167" s="51"/>
      <c r="C167" s="52"/>
      <c r="D167" s="50"/>
      <c r="E167" s="50"/>
      <c r="F167" s="53"/>
      <c r="G167" s="50"/>
      <c r="H167" s="50"/>
      <c r="I167" s="51"/>
      <c r="J167" s="52"/>
      <c r="K167" s="50"/>
      <c r="L167" s="53"/>
      <c r="M167" s="53"/>
      <c r="N167" s="53"/>
      <c r="O167" s="53"/>
      <c r="P167" s="53"/>
      <c r="Q167" s="52"/>
      <c r="R167" s="53"/>
      <c r="S167" s="53"/>
      <c r="T167" s="54"/>
    </row>
    <row r="168" s="9" customFormat="1" ht="20" customHeight="1" spans="1:22">
      <c r="A168" s="11"/>
      <c r="B168" s="12"/>
      <c r="C168" s="13"/>
      <c r="D168" s="11"/>
      <c r="E168" s="11"/>
      <c r="F168" s="14"/>
      <c r="G168" s="11"/>
      <c r="H168" s="11"/>
      <c r="I168" s="12"/>
      <c r="J168" s="13"/>
      <c r="K168" s="11"/>
      <c r="L168" s="14"/>
      <c r="M168" s="14"/>
      <c r="N168" s="14"/>
      <c r="O168" s="14"/>
      <c r="P168" s="14"/>
      <c r="Q168" s="13"/>
      <c r="R168" s="14"/>
      <c r="S168" s="14"/>
      <c r="T168" s="55"/>
    </row>
    <row r="169" s="9" customFormat="1" ht="20" customHeight="1" spans="1:22">
      <c r="A169" s="11"/>
      <c r="B169" s="12"/>
      <c r="C169" s="13"/>
      <c r="D169" s="11"/>
      <c r="E169" s="11"/>
      <c r="F169" s="14"/>
      <c r="G169" s="11"/>
      <c r="H169" s="11"/>
      <c r="I169" s="12"/>
      <c r="J169" s="13"/>
      <c r="K169" s="11"/>
      <c r="L169" s="14"/>
      <c r="M169" s="14"/>
      <c r="N169" s="14"/>
      <c r="O169" s="14"/>
      <c r="P169" s="14"/>
      <c r="Q169" s="13"/>
      <c r="R169" s="14"/>
      <c r="S169" s="14"/>
      <c r="T169" s="55"/>
    </row>
    <row r="170" s="9" customFormat="1" ht="20" customHeight="1" spans="1:22">
      <c r="A170" s="11" t="s">
        <v>226</v>
      </c>
      <c r="B170" s="12"/>
      <c r="C170" s="13"/>
      <c r="D170" s="11"/>
      <c r="E170" s="11"/>
      <c r="F170" s="14"/>
      <c r="G170" s="11"/>
      <c r="H170" s="11"/>
      <c r="I170" s="12"/>
      <c r="J170" s="13"/>
      <c r="K170" s="11"/>
      <c r="L170" s="14"/>
      <c r="M170" s="14"/>
      <c r="N170" s="14"/>
      <c r="O170" s="14"/>
      <c r="P170" s="14"/>
      <c r="Q170" s="13"/>
      <c r="R170" s="14"/>
      <c r="S170" s="14"/>
      <c r="T170" s="55"/>
    </row>
    <row r="171" s="5" customFormat="1" ht="20" customHeight="1" spans="1:22">
      <c r="A171" s="41"/>
      <c r="B171" s="25">
        <v>2200016206</v>
      </c>
      <c r="C171" s="25"/>
      <c r="D171" s="56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7"/>
    </row>
    <row r="172" s="5" customFormat="1" ht="20" customHeight="1" spans="1:22">
      <c r="A172" s="25"/>
      <c r="B172" s="25">
        <v>2200016224</v>
      </c>
      <c r="C172" s="25"/>
      <c r="D172" s="56"/>
      <c r="E172" s="25"/>
      <c r="F172" s="25"/>
      <c r="G172" s="25"/>
      <c r="H172" s="25"/>
      <c r="I172" s="41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7"/>
      <c r="U172" s="6"/>
      <c r="V172" s="6"/>
    </row>
    <row r="173" s="5" customFormat="1" ht="19" customHeight="1" spans="1:22">
      <c r="A173" s="25"/>
      <c r="B173" s="25">
        <v>2200016256</v>
      </c>
      <c r="C173" s="56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7"/>
      <c r="U173" s="6"/>
      <c r="V173" s="6"/>
    </row>
    <row r="174" s="5" customFormat="1" ht="20" customHeight="1" spans="1:22">
      <c r="A174" s="25"/>
      <c r="B174" s="25">
        <v>2200016261</v>
      </c>
      <c r="C174" s="56"/>
      <c r="D174" s="56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7"/>
      <c r="U174" s="6"/>
      <c r="V174" s="6"/>
    </row>
    <row r="175" s="5" customFormat="1" ht="20" customHeight="1" spans="1:22">
      <c r="A175" s="25"/>
      <c r="B175" s="25">
        <v>2300016271</v>
      </c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56"/>
      <c r="R175" s="25"/>
      <c r="S175" s="25"/>
      <c r="T175" s="27"/>
    </row>
    <row r="176" s="6" customFormat="1" ht="20" customHeight="1" spans="1:22">
      <c r="A176" s="24"/>
      <c r="B176" s="25">
        <v>2200016314</v>
      </c>
      <c r="C176" s="26"/>
      <c r="D176" s="56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7"/>
      <c r="U176" s="5"/>
      <c r="V176" s="5"/>
    </row>
    <row r="177" s="5" customFormat="1" ht="20" customHeight="1" spans="1:22">
      <c r="A177" s="24"/>
      <c r="B177" s="25">
        <v>2300016233</v>
      </c>
      <c r="C177" s="26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56"/>
      <c r="S177" s="25"/>
      <c r="T177" s="27"/>
    </row>
    <row r="178" s="5" customFormat="1" ht="20" customHeight="1" spans="1:22">
      <c r="A178" s="24"/>
      <c r="B178" s="25">
        <v>2300016234</v>
      </c>
      <c r="C178" s="26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56"/>
      <c r="S178" s="56"/>
      <c r="T178" s="27"/>
    </row>
    <row r="179" s="5" customFormat="1" ht="20" customHeight="1" spans="1:22">
      <c r="A179" s="28"/>
      <c r="B179" s="25">
        <v>2300016244</v>
      </c>
      <c r="C179" s="26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56"/>
      <c r="R179" s="56"/>
      <c r="S179" s="56"/>
      <c r="T179" s="27"/>
      <c r="U179" s="6"/>
      <c r="V179" s="6"/>
    </row>
    <row r="180" s="5" customFormat="1" ht="20" customHeight="1" spans="1:22">
      <c r="A180" s="24"/>
      <c r="B180" s="25">
        <v>2300016245</v>
      </c>
      <c r="C180" s="26"/>
      <c r="D180" s="56"/>
      <c r="E180" s="25"/>
      <c r="F180" s="56"/>
      <c r="G180" s="25"/>
      <c r="H180" s="25"/>
      <c r="I180" s="25"/>
      <c r="J180" s="25"/>
      <c r="K180" s="56"/>
      <c r="L180" s="25"/>
      <c r="M180" s="25"/>
      <c r="N180" s="25"/>
      <c r="O180" s="56"/>
      <c r="P180" s="25"/>
      <c r="Q180" s="25"/>
      <c r="R180" s="56"/>
      <c r="S180" s="25"/>
      <c r="T180" s="27"/>
    </row>
    <row r="181" s="6" customFormat="1" ht="20" customHeight="1" spans="1:22">
      <c r="A181" s="24"/>
      <c r="B181" s="25">
        <v>2300016281</v>
      </c>
      <c r="C181" s="26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56"/>
      <c r="T181" s="27"/>
      <c r="U181" s="5"/>
      <c r="V181" s="5"/>
    </row>
    <row r="182" s="6" customFormat="1" ht="20" customHeight="1" spans="1:22">
      <c r="A182" s="24"/>
      <c r="B182" s="25" t="s">
        <v>227</v>
      </c>
      <c r="C182" s="26"/>
      <c r="D182" s="25"/>
      <c r="E182" s="56"/>
      <c r="F182" s="25"/>
      <c r="G182" s="25"/>
      <c r="H182" s="25"/>
      <c r="I182" s="56"/>
      <c r="J182" s="25"/>
      <c r="K182" s="56"/>
      <c r="L182" s="56"/>
      <c r="M182" s="56"/>
      <c r="N182" s="56"/>
      <c r="O182" s="56"/>
      <c r="P182" s="56"/>
      <c r="Q182" s="56"/>
      <c r="R182" s="56"/>
      <c r="S182" s="56"/>
      <c r="T182" s="27"/>
      <c r="U182" s="5"/>
      <c r="V182" s="5"/>
    </row>
    <row r="183" s="5" customFormat="1" ht="19.25" customHeight="1" spans="1:22">
      <c r="A183" s="24" t="s">
        <v>26</v>
      </c>
      <c r="B183" s="30" t="s">
        <v>228</v>
      </c>
      <c r="C183" s="31"/>
      <c r="D183" s="25"/>
      <c r="E183" s="56"/>
      <c r="F183" s="25"/>
      <c r="G183" s="56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56"/>
      <c r="S183" s="25"/>
      <c r="T183" s="27"/>
    </row>
    <row r="184" s="5" customFormat="1" ht="20" customHeight="1" spans="1:22">
      <c r="A184" s="24" t="s">
        <v>26</v>
      </c>
      <c r="B184" s="30" t="s">
        <v>229</v>
      </c>
      <c r="C184" s="31"/>
      <c r="D184" s="25"/>
      <c r="E184" s="25"/>
      <c r="F184" s="25"/>
      <c r="G184" s="25"/>
      <c r="H184" s="25"/>
      <c r="I184" s="25"/>
      <c r="J184" s="25"/>
      <c r="K184" s="56"/>
      <c r="L184" s="25"/>
      <c r="M184" s="25"/>
      <c r="N184" s="56"/>
      <c r="O184" s="56"/>
      <c r="P184" s="56"/>
      <c r="Q184" s="56"/>
      <c r="R184" s="25"/>
      <c r="S184" s="56"/>
      <c r="T184" s="27"/>
    </row>
    <row r="185" s="10" customFormat="1" ht="20" customHeight="1"/>
    <row r="186" ht="20" customHeight="1"/>
    <row r="187" ht="20" customHeight="1"/>
    <row r="188" ht="20" customHeight="1"/>
    <row r="189" ht="20" customHeight="1"/>
    <row r="190" ht="20" customHeight="1"/>
    <row r="191" ht="20" customHeight="1"/>
    <row r="192" ht="20" customHeight="1"/>
    <row r="193" ht="20" customHeight="1"/>
    <row r="194" ht="20" customHeight="1"/>
    <row r="195" ht="20" customHeight="1"/>
    <row r="196" ht="20" customHeight="1"/>
    <row r="197" ht="20" customHeight="1"/>
    <row r="198" ht="20" customHeight="1"/>
    <row r="199" ht="20" customHeight="1"/>
    <row r="200" ht="20" customHeight="1"/>
    <row r="201" ht="20" customHeight="1"/>
    <row r="202" ht="20" customHeight="1"/>
    <row r="203" ht="20" customHeight="1"/>
    <row r="204" ht="20" customHeight="1"/>
    <row r="205" ht="20" customHeight="1"/>
    <row r="206" ht="20" customHeight="1"/>
    <row r="207" ht="20" customHeight="1"/>
    <row r="208" ht="20" customHeight="1"/>
    <row r="209" ht="20" customHeight="1"/>
    <row r="210" ht="20" customHeight="1"/>
    <row r="211" ht="20" customHeight="1"/>
    <row r="212" ht="20" customHeight="1"/>
    <row r="213" ht="20" customHeight="1"/>
    <row r="214" ht="20" customHeight="1"/>
    <row r="215" ht="20" customHeight="1"/>
    <row r="216" ht="20" customHeight="1"/>
    <row r="217" ht="20" customHeight="1"/>
    <row r="218" ht="20" customHeight="1"/>
    <row r="219" ht="20" customHeight="1"/>
    <row r="220" ht="20" customHeight="1"/>
    <row r="221" ht="20" customHeight="1"/>
    <row r="222" ht="20" customHeight="1"/>
    <row r="223" ht="20" customHeight="1"/>
    <row r="224" ht="20" customHeight="1"/>
    <row r="225" ht="20" customHeight="1"/>
    <row r="226" ht="20" customHeight="1"/>
    <row r="227" ht="20" customHeight="1"/>
    <row r="228" ht="20" customHeight="1"/>
    <row r="229" ht="20" customHeight="1"/>
    <row r="230" ht="20" customHeight="1"/>
    <row r="231" ht="20" customHeight="1"/>
    <row r="232" ht="20" customHeight="1"/>
    <row r="233" ht="20" customHeight="1"/>
    <row r="234" ht="20" customHeight="1"/>
    <row r="235" ht="20" customHeight="1"/>
    <row r="236" ht="20" customHeight="1"/>
    <row r="237" ht="20" customHeight="1"/>
    <row r="238" ht="20" customHeight="1"/>
    <row r="239" ht="20" customHeight="1"/>
    <row r="240" ht="20" customHeight="1"/>
    <row r="241" ht="20" customHeight="1"/>
    <row r="242" ht="20" customHeight="1"/>
    <row r="243" ht="20" customHeight="1"/>
    <row r="244" ht="20" customHeight="1"/>
    <row r="245" ht="20" customHeight="1"/>
    <row r="246" ht="20" customHeight="1"/>
  </sheetData>
  <autoFilter xmlns:etc="http://www.wps.cn/officeDocument/2017/etCustomData" ref="A2:V184" etc:filterBottomFollowUsedRange="0">
    <sortState ref="A2:V184">
      <sortCondition ref="T2" descending="1"/>
    </sortState>
    <extLst/>
  </autoFilter>
  <mergeCells count="1">
    <mergeCell ref="A1:T1"/>
  </mergeCells>
  <pageMargins left="0.118055555555556" right="0.118055555555556" top="0.354166666666667" bottom="0.354166666666667" header="0.314583333333333" footer="0.314583333333333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PKU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HelenFF</dc:creator>
  <cp:lastModifiedBy>费海伲</cp:lastModifiedBy>
  <dcterms:created xsi:type="dcterms:W3CDTF">2012-07-13T16:57:00Z</dcterms:created>
  <cp:lastPrinted>2019-07-04T11:15:00Z</cp:lastPrinted>
  <dcterms:modified xsi:type="dcterms:W3CDTF">2026-07-13T09:03:43Z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71A9458D1B5F1AFC2B39546AE7D17073_43</vt:lpwstr>
  </property>
  <property fmtid="{D5CDD505-2E9C-101B-9397-08002B2CF9AE}" pid="3" name="KSOProductBuildVer">
    <vt:lpwstr>2052-12.1.25867.25867</vt:lpwstr>
  </property>
  <property fmtid="{D5CDD505-2E9C-101B-9397-08002B2CF9AE}" pid="4" name="CalculationRule">
    <vt:i4>0</vt:i4>
  </property>
</Properties>
</file>